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/>
  <bookViews>
    <workbookView xWindow="0" yWindow="0" windowWidth="14205" windowHeight="10950" activeTab="2"/>
  </bookViews>
  <sheets>
    <sheet name="Rekapitulace stavby" sheetId="1" r:id="rId1"/>
    <sheet name="01 - BOURACÍ PRÁCE" sheetId="2" r:id="rId2"/>
    <sheet name="02 - STAVEBNÍ ÚPRAVY" sheetId="3" r:id="rId3"/>
    <sheet name="03 - MOBILIÁŘ" sheetId="4" r:id="rId4"/>
    <sheet name="Pokyny pro vyplnění" sheetId="5" r:id="rId5"/>
  </sheets>
  <definedNames>
    <definedName name="_xlnm._FilterDatabase" localSheetId="1" hidden="1">'01 - BOURACÍ PRÁCE'!$C$86:$K$284</definedName>
    <definedName name="_xlnm._FilterDatabase" localSheetId="2" hidden="1">'02 - STAVEBNÍ ÚPRAVY'!$C$103:$K$537</definedName>
    <definedName name="_xlnm._FilterDatabase" localSheetId="3" hidden="1">'03 - MOBILIÁŘ'!$C$76:$K$93</definedName>
    <definedName name="_xlnm.Print_Titles" localSheetId="1">'01 - BOURACÍ PRÁCE'!$86:$86</definedName>
    <definedName name="_xlnm.Print_Titles" localSheetId="2">'02 - STAVEBNÍ ÚPRAVY'!$103:$103</definedName>
    <definedName name="_xlnm.Print_Titles" localSheetId="3">'03 - MOBILIÁŘ'!$76:$76</definedName>
    <definedName name="_xlnm.Print_Titles" localSheetId="0">'Rekapitulace stavby'!$49:$49</definedName>
    <definedName name="_xlnm.Print_Area" localSheetId="1">'01 - BOURACÍ PRÁCE'!$C$4:$J$36,'01 - BOURACÍ PRÁCE'!$C$42:$J$68,'01 - BOURACÍ PRÁCE'!$C$74:$K$284</definedName>
    <definedName name="_xlnm.Print_Area" localSheetId="2">'02 - STAVEBNÍ ÚPRAVY'!$C$4:$J$36,'02 - STAVEBNÍ ÚPRAVY'!$C$42:$J$85,'02 - STAVEBNÍ ÚPRAVY'!$C$91:$K$537</definedName>
    <definedName name="_xlnm.Print_Area" localSheetId="3">'03 - MOBILIÁŘ'!$C$4:$J$36,'03 - MOBILIÁŘ'!$C$42:$J$58,'03 - MOBILIÁŘ'!$C$64:$K$93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45621"/>
</workbook>
</file>

<file path=xl/calcChain.xml><?xml version="1.0" encoding="utf-8"?>
<calcChain xmlns="http://schemas.openxmlformats.org/spreadsheetml/2006/main">
  <c r="AY54" i="1" l="1"/>
  <c r="AX54" i="1"/>
  <c r="BI93" i="4"/>
  <c r="BH93" i="4"/>
  <c r="BG93" i="4"/>
  <c r="BF93" i="4"/>
  <c r="T93" i="4"/>
  <c r="R93" i="4"/>
  <c r="P93" i="4"/>
  <c r="BK93" i="4"/>
  <c r="J93" i="4"/>
  <c r="BE93" i="4" s="1"/>
  <c r="BI92" i="4"/>
  <c r="BH92" i="4"/>
  <c r="BG92" i="4"/>
  <c r="BF92" i="4"/>
  <c r="BE92" i="4"/>
  <c r="T92" i="4"/>
  <c r="R92" i="4"/>
  <c r="P92" i="4"/>
  <c r="BK92" i="4"/>
  <c r="J92" i="4"/>
  <c r="BI91" i="4"/>
  <c r="BH91" i="4"/>
  <c r="BG91" i="4"/>
  <c r="BF91" i="4"/>
  <c r="BE91" i="4"/>
  <c r="T91" i="4"/>
  <c r="R91" i="4"/>
  <c r="P91" i="4"/>
  <c r="BK91" i="4"/>
  <c r="J91" i="4"/>
  <c r="BI90" i="4"/>
  <c r="BH90" i="4"/>
  <c r="BG90" i="4"/>
  <c r="BF90" i="4"/>
  <c r="BE90" i="4"/>
  <c r="T90" i="4"/>
  <c r="R90" i="4"/>
  <c r="P90" i="4"/>
  <c r="BK90" i="4"/>
  <c r="J90" i="4"/>
  <c r="BI89" i="4"/>
  <c r="BH89" i="4"/>
  <c r="BG89" i="4"/>
  <c r="BF89" i="4"/>
  <c r="BE89" i="4"/>
  <c r="T89" i="4"/>
  <c r="R89" i="4"/>
  <c r="P89" i="4"/>
  <c r="BK89" i="4"/>
  <c r="J89" i="4"/>
  <c r="BI88" i="4"/>
  <c r="BH88" i="4"/>
  <c r="BG88" i="4"/>
  <c r="BF88" i="4"/>
  <c r="BE88" i="4"/>
  <c r="T88" i="4"/>
  <c r="R88" i="4"/>
  <c r="P88" i="4"/>
  <c r="BK88" i="4"/>
  <c r="J88" i="4"/>
  <c r="BI87" i="4"/>
  <c r="BH87" i="4"/>
  <c r="BG87" i="4"/>
  <c r="BF87" i="4"/>
  <c r="BE87" i="4"/>
  <c r="T87" i="4"/>
  <c r="R87" i="4"/>
  <c r="P87" i="4"/>
  <c r="BK87" i="4"/>
  <c r="J87" i="4"/>
  <c r="BI86" i="4"/>
  <c r="BH86" i="4"/>
  <c r="BG86" i="4"/>
  <c r="BF86" i="4"/>
  <c r="BE86" i="4"/>
  <c r="T86" i="4"/>
  <c r="R86" i="4"/>
  <c r="P86" i="4"/>
  <c r="BK86" i="4"/>
  <c r="J86" i="4"/>
  <c r="BI85" i="4"/>
  <c r="BH85" i="4"/>
  <c r="BG85" i="4"/>
  <c r="BF85" i="4"/>
  <c r="BE85" i="4"/>
  <c r="T85" i="4"/>
  <c r="R85" i="4"/>
  <c r="P85" i="4"/>
  <c r="BK85" i="4"/>
  <c r="J85" i="4"/>
  <c r="BI84" i="4"/>
  <c r="BH84" i="4"/>
  <c r="BG84" i="4"/>
  <c r="BF84" i="4"/>
  <c r="BE84" i="4"/>
  <c r="T84" i="4"/>
  <c r="R84" i="4"/>
  <c r="P84" i="4"/>
  <c r="BK84" i="4"/>
  <c r="J84" i="4"/>
  <c r="BI83" i="4"/>
  <c r="BH83" i="4"/>
  <c r="BG83" i="4"/>
  <c r="BF83" i="4"/>
  <c r="BE83" i="4"/>
  <c r="T83" i="4"/>
  <c r="R83" i="4"/>
  <c r="P83" i="4"/>
  <c r="BK83" i="4"/>
  <c r="J83" i="4"/>
  <c r="BI82" i="4"/>
  <c r="BH82" i="4"/>
  <c r="BG82" i="4"/>
  <c r="BF82" i="4"/>
  <c r="BE82" i="4"/>
  <c r="T82" i="4"/>
  <c r="R82" i="4"/>
  <c r="P82" i="4"/>
  <c r="BK82" i="4"/>
  <c r="J82" i="4"/>
  <c r="BI81" i="4"/>
  <c r="BH81" i="4"/>
  <c r="BG81" i="4"/>
  <c r="BF81" i="4"/>
  <c r="BE81" i="4"/>
  <c r="T81" i="4"/>
  <c r="R81" i="4"/>
  <c r="P81" i="4"/>
  <c r="BK81" i="4"/>
  <c r="J81" i="4"/>
  <c r="BI80" i="4"/>
  <c r="BH80" i="4"/>
  <c r="BG80" i="4"/>
  <c r="BF80" i="4"/>
  <c r="BE80" i="4"/>
  <c r="T80" i="4"/>
  <c r="R80" i="4"/>
  <c r="P80" i="4"/>
  <c r="BK80" i="4"/>
  <c r="J80" i="4"/>
  <c r="BI79" i="4"/>
  <c r="F34" i="4" s="1"/>
  <c r="BD54" i="1" s="1"/>
  <c r="BH79" i="4"/>
  <c r="F33" i="4" s="1"/>
  <c r="BC54" i="1" s="1"/>
  <c r="BG79" i="4"/>
  <c r="F32" i="4" s="1"/>
  <c r="BB54" i="1" s="1"/>
  <c r="BF79" i="4"/>
  <c r="J31" i="4" s="1"/>
  <c r="AW54" i="1" s="1"/>
  <c r="BE79" i="4"/>
  <c r="J30" i="4" s="1"/>
  <c r="AV54" i="1" s="1"/>
  <c r="AT54" i="1" s="1"/>
  <c r="T79" i="4"/>
  <c r="T78" i="4" s="1"/>
  <c r="T77" i="4" s="1"/>
  <c r="R79" i="4"/>
  <c r="R78" i="4" s="1"/>
  <c r="R77" i="4" s="1"/>
  <c r="P79" i="4"/>
  <c r="P78" i="4" s="1"/>
  <c r="P77" i="4" s="1"/>
  <c r="AU54" i="1" s="1"/>
  <c r="BK79" i="4"/>
  <c r="BK78" i="4" s="1"/>
  <c r="J79" i="4"/>
  <c r="J73" i="4"/>
  <c r="F73" i="4"/>
  <c r="J71" i="4"/>
  <c r="F71" i="4"/>
  <c r="E69" i="4"/>
  <c r="F52" i="4"/>
  <c r="J51" i="4"/>
  <c r="F51" i="4"/>
  <c r="F49" i="4"/>
  <c r="E47" i="4"/>
  <c r="J18" i="4"/>
  <c r="E18" i="4"/>
  <c r="F74" i="4" s="1"/>
  <c r="J17" i="4"/>
  <c r="J12" i="4"/>
  <c r="J49" i="4" s="1"/>
  <c r="E7" i="4"/>
  <c r="E45" i="4" s="1"/>
  <c r="BK425" i="3"/>
  <c r="J425" i="3" s="1"/>
  <c r="J71" i="3" s="1"/>
  <c r="J403" i="3"/>
  <c r="J70" i="3" s="1"/>
  <c r="R324" i="3"/>
  <c r="BK290" i="3"/>
  <c r="J290" i="3" s="1"/>
  <c r="J67" i="3" s="1"/>
  <c r="P286" i="3"/>
  <c r="T186" i="3"/>
  <c r="R179" i="3"/>
  <c r="AY53" i="1"/>
  <c r="AX53" i="1"/>
  <c r="BI536" i="3"/>
  <c r="BH536" i="3"/>
  <c r="BG536" i="3"/>
  <c r="BF536" i="3"/>
  <c r="BE536" i="3"/>
  <c r="T536" i="3"/>
  <c r="T535" i="3" s="1"/>
  <c r="R536" i="3"/>
  <c r="R535" i="3" s="1"/>
  <c r="P536" i="3"/>
  <c r="P535" i="3" s="1"/>
  <c r="BK536" i="3"/>
  <c r="BK535" i="3" s="1"/>
  <c r="J535" i="3" s="1"/>
  <c r="J536" i="3"/>
  <c r="J84" i="3"/>
  <c r="BI534" i="3"/>
  <c r="BH534" i="3"/>
  <c r="BG534" i="3"/>
  <c r="BF534" i="3"/>
  <c r="T534" i="3"/>
  <c r="T533" i="3" s="1"/>
  <c r="R534" i="3"/>
  <c r="R533" i="3" s="1"/>
  <c r="P534" i="3"/>
  <c r="P533" i="3" s="1"/>
  <c r="BK534" i="3"/>
  <c r="BK533" i="3" s="1"/>
  <c r="J533" i="3" s="1"/>
  <c r="J534" i="3"/>
  <c r="BE534" i="3" s="1"/>
  <c r="J83" i="3"/>
  <c r="BI532" i="3"/>
  <c r="BH532" i="3"/>
  <c r="BG532" i="3"/>
  <c r="BF532" i="3"/>
  <c r="BE532" i="3"/>
  <c r="T532" i="3"/>
  <c r="T531" i="3" s="1"/>
  <c r="R532" i="3"/>
  <c r="R531" i="3" s="1"/>
  <c r="P532" i="3"/>
  <c r="P531" i="3" s="1"/>
  <c r="BK532" i="3"/>
  <c r="BK531" i="3" s="1"/>
  <c r="J531" i="3" s="1"/>
  <c r="J532" i="3"/>
  <c r="J82" i="3"/>
  <c r="BI530" i="3"/>
  <c r="BH530" i="3"/>
  <c r="BG530" i="3"/>
  <c r="BF530" i="3"/>
  <c r="T530" i="3"/>
  <c r="T529" i="3" s="1"/>
  <c r="T528" i="3" s="1"/>
  <c r="R530" i="3"/>
  <c r="R529" i="3" s="1"/>
  <c r="P530" i="3"/>
  <c r="P529" i="3" s="1"/>
  <c r="P528" i="3" s="1"/>
  <c r="BK530" i="3"/>
  <c r="BK529" i="3" s="1"/>
  <c r="J530" i="3"/>
  <c r="BE530" i="3" s="1"/>
  <c r="BI527" i="3"/>
  <c r="BH527" i="3"/>
  <c r="BG527" i="3"/>
  <c r="BF527" i="3"/>
  <c r="T527" i="3"/>
  <c r="T526" i="3" s="1"/>
  <c r="R527" i="3"/>
  <c r="R526" i="3" s="1"/>
  <c r="P527" i="3"/>
  <c r="P526" i="3" s="1"/>
  <c r="BK527" i="3"/>
  <c r="BK526" i="3" s="1"/>
  <c r="J526" i="3" s="1"/>
  <c r="J527" i="3"/>
  <c r="BE527" i="3" s="1"/>
  <c r="J79" i="3"/>
  <c r="BI524" i="3"/>
  <c r="BH524" i="3"/>
  <c r="BG524" i="3"/>
  <c r="BF524" i="3"/>
  <c r="BE524" i="3"/>
  <c r="T524" i="3"/>
  <c r="T523" i="3" s="1"/>
  <c r="R524" i="3"/>
  <c r="R523" i="3" s="1"/>
  <c r="P524" i="3"/>
  <c r="P523" i="3" s="1"/>
  <c r="BK524" i="3"/>
  <c r="BK523" i="3" s="1"/>
  <c r="J523" i="3" s="1"/>
  <c r="J524" i="3"/>
  <c r="J78" i="3"/>
  <c r="BI522" i="3"/>
  <c r="BH522" i="3"/>
  <c r="BG522" i="3"/>
  <c r="BF522" i="3"/>
  <c r="T522" i="3"/>
  <c r="T521" i="3" s="1"/>
  <c r="T520" i="3" s="1"/>
  <c r="R522" i="3"/>
  <c r="R521" i="3" s="1"/>
  <c r="R520" i="3" s="1"/>
  <c r="P522" i="3"/>
  <c r="P521" i="3" s="1"/>
  <c r="P520" i="3" s="1"/>
  <c r="BK522" i="3"/>
  <c r="BK521" i="3" s="1"/>
  <c r="J522" i="3"/>
  <c r="BE522" i="3" s="1"/>
  <c r="BI519" i="3"/>
  <c r="BH519" i="3"/>
  <c r="BG519" i="3"/>
  <c r="BF519" i="3"/>
  <c r="T519" i="3"/>
  <c r="R519" i="3"/>
  <c r="P519" i="3"/>
  <c r="BK519" i="3"/>
  <c r="J519" i="3"/>
  <c r="BE519" i="3" s="1"/>
  <c r="BI515" i="3"/>
  <c r="BH515" i="3"/>
  <c r="BG515" i="3"/>
  <c r="BF515" i="3"/>
  <c r="T515" i="3"/>
  <c r="T514" i="3" s="1"/>
  <c r="R515" i="3"/>
  <c r="R514" i="3" s="1"/>
  <c r="P515" i="3"/>
  <c r="P514" i="3" s="1"/>
  <c r="BK515" i="3"/>
  <c r="BK514" i="3" s="1"/>
  <c r="J514" i="3" s="1"/>
  <c r="J515" i="3"/>
  <c r="BE515" i="3" s="1"/>
  <c r="J75" i="3"/>
  <c r="BI512" i="3"/>
  <c r="BH512" i="3"/>
  <c r="BG512" i="3"/>
  <c r="BF512" i="3"/>
  <c r="BE512" i="3"/>
  <c r="T512" i="3"/>
  <c r="R512" i="3"/>
  <c r="P512" i="3"/>
  <c r="BK512" i="3"/>
  <c r="J512" i="3"/>
  <c r="BI511" i="3"/>
  <c r="BH511" i="3"/>
  <c r="BG511" i="3"/>
  <c r="BF511" i="3"/>
  <c r="BE511" i="3"/>
  <c r="T511" i="3"/>
  <c r="R511" i="3"/>
  <c r="P511" i="3"/>
  <c r="BK511" i="3"/>
  <c r="J511" i="3"/>
  <c r="BI510" i="3"/>
  <c r="BH510" i="3"/>
  <c r="BG510" i="3"/>
  <c r="BF510" i="3"/>
  <c r="BE510" i="3"/>
  <c r="T510" i="3"/>
  <c r="R510" i="3"/>
  <c r="P510" i="3"/>
  <c r="BK510" i="3"/>
  <c r="J510" i="3"/>
  <c r="BI508" i="3"/>
  <c r="BH508" i="3"/>
  <c r="BG508" i="3"/>
  <c r="BF508" i="3"/>
  <c r="BE508" i="3"/>
  <c r="T508" i="3"/>
  <c r="R508" i="3"/>
  <c r="P508" i="3"/>
  <c r="BK508" i="3"/>
  <c r="J508" i="3"/>
  <c r="BI506" i="3"/>
  <c r="BH506" i="3"/>
  <c r="BG506" i="3"/>
  <c r="BF506" i="3"/>
  <c r="BE506" i="3"/>
  <c r="T506" i="3"/>
  <c r="R506" i="3"/>
  <c r="P506" i="3"/>
  <c r="BK506" i="3"/>
  <c r="J506" i="3"/>
  <c r="BI504" i="3"/>
  <c r="BH504" i="3"/>
  <c r="BG504" i="3"/>
  <c r="BF504" i="3"/>
  <c r="BE504" i="3"/>
  <c r="T504" i="3"/>
  <c r="T503" i="3" s="1"/>
  <c r="R504" i="3"/>
  <c r="R503" i="3" s="1"/>
  <c r="P504" i="3"/>
  <c r="P503" i="3" s="1"/>
  <c r="BK504" i="3"/>
  <c r="BK503" i="3" s="1"/>
  <c r="J503" i="3" s="1"/>
  <c r="J74" i="3" s="1"/>
  <c r="J504" i="3"/>
  <c r="BI502" i="3"/>
  <c r="BH502" i="3"/>
  <c r="BG502" i="3"/>
  <c r="BF502" i="3"/>
  <c r="T502" i="3"/>
  <c r="R502" i="3"/>
  <c r="P502" i="3"/>
  <c r="BK502" i="3"/>
  <c r="J502" i="3"/>
  <c r="BE502" i="3" s="1"/>
  <c r="BI498" i="3"/>
  <c r="BH498" i="3"/>
  <c r="BG498" i="3"/>
  <c r="BF498" i="3"/>
  <c r="T498" i="3"/>
  <c r="R498" i="3"/>
  <c r="P498" i="3"/>
  <c r="BK498" i="3"/>
  <c r="J498" i="3"/>
  <c r="BE498" i="3" s="1"/>
  <c r="BI496" i="3"/>
  <c r="BH496" i="3"/>
  <c r="BG496" i="3"/>
  <c r="BF496" i="3"/>
  <c r="T496" i="3"/>
  <c r="R496" i="3"/>
  <c r="P496" i="3"/>
  <c r="BK496" i="3"/>
  <c r="J496" i="3"/>
  <c r="BE496" i="3" s="1"/>
  <c r="BI459" i="3"/>
  <c r="BH459" i="3"/>
  <c r="BG459" i="3"/>
  <c r="BF459" i="3"/>
  <c r="T459" i="3"/>
  <c r="R459" i="3"/>
  <c r="P459" i="3"/>
  <c r="BK459" i="3"/>
  <c r="J459" i="3"/>
  <c r="BE459" i="3" s="1"/>
  <c r="BI457" i="3"/>
  <c r="BH457" i="3"/>
  <c r="BG457" i="3"/>
  <c r="BF457" i="3"/>
  <c r="T457" i="3"/>
  <c r="R457" i="3"/>
  <c r="P457" i="3"/>
  <c r="BK457" i="3"/>
  <c r="J457" i="3"/>
  <c r="BE457" i="3" s="1"/>
  <c r="BI455" i="3"/>
  <c r="BH455" i="3"/>
  <c r="BG455" i="3"/>
  <c r="BF455" i="3"/>
  <c r="T455" i="3"/>
  <c r="T454" i="3" s="1"/>
  <c r="R455" i="3"/>
  <c r="R454" i="3" s="1"/>
  <c r="P455" i="3"/>
  <c r="P454" i="3" s="1"/>
  <c r="BK455" i="3"/>
  <c r="BK454" i="3" s="1"/>
  <c r="J454" i="3" s="1"/>
  <c r="J73" i="3" s="1"/>
  <c r="J455" i="3"/>
  <c r="BE455" i="3" s="1"/>
  <c r="BI453" i="3"/>
  <c r="BH453" i="3"/>
  <c r="BG453" i="3"/>
  <c r="BF453" i="3"/>
  <c r="BE453" i="3"/>
  <c r="T453" i="3"/>
  <c r="R453" i="3"/>
  <c r="P453" i="3"/>
  <c r="BK453" i="3"/>
  <c r="J453" i="3"/>
  <c r="BI451" i="3"/>
  <c r="BH451" i="3"/>
  <c r="BG451" i="3"/>
  <c r="BF451" i="3"/>
  <c r="BE451" i="3"/>
  <c r="T451" i="3"/>
  <c r="T450" i="3" s="1"/>
  <c r="R451" i="3"/>
  <c r="R450" i="3" s="1"/>
  <c r="P451" i="3"/>
  <c r="P450" i="3" s="1"/>
  <c r="BK451" i="3"/>
  <c r="BK450" i="3" s="1"/>
  <c r="J450" i="3" s="1"/>
  <c r="J451" i="3"/>
  <c r="J72" i="3"/>
  <c r="BI449" i="3"/>
  <c r="BH449" i="3"/>
  <c r="BG449" i="3"/>
  <c r="BF449" i="3"/>
  <c r="T449" i="3"/>
  <c r="R449" i="3"/>
  <c r="P449" i="3"/>
  <c r="BK449" i="3"/>
  <c r="J449" i="3"/>
  <c r="BE449" i="3" s="1"/>
  <c r="BI440" i="3"/>
  <c r="BH440" i="3"/>
  <c r="BG440" i="3"/>
  <c r="BF440" i="3"/>
  <c r="T440" i="3"/>
  <c r="R440" i="3"/>
  <c r="P440" i="3"/>
  <c r="BK440" i="3"/>
  <c r="J440" i="3"/>
  <c r="BE440" i="3" s="1"/>
  <c r="BI435" i="3"/>
  <c r="BH435" i="3"/>
  <c r="BG435" i="3"/>
  <c r="BF435" i="3"/>
  <c r="T435" i="3"/>
  <c r="R435" i="3"/>
  <c r="P435" i="3"/>
  <c r="BK435" i="3"/>
  <c r="J435" i="3"/>
  <c r="BE435" i="3" s="1"/>
  <c r="BI428" i="3"/>
  <c r="BH428" i="3"/>
  <c r="BG428" i="3"/>
  <c r="BF428" i="3"/>
  <c r="T428" i="3"/>
  <c r="R428" i="3"/>
  <c r="P428" i="3"/>
  <c r="BK428" i="3"/>
  <c r="J428" i="3"/>
  <c r="BE428" i="3" s="1"/>
  <c r="BI426" i="3"/>
  <c r="BH426" i="3"/>
  <c r="BG426" i="3"/>
  <c r="BF426" i="3"/>
  <c r="T426" i="3"/>
  <c r="T425" i="3" s="1"/>
  <c r="R426" i="3"/>
  <c r="R425" i="3" s="1"/>
  <c r="P426" i="3"/>
  <c r="P425" i="3" s="1"/>
  <c r="BK426" i="3"/>
  <c r="J426" i="3"/>
  <c r="BE426" i="3" s="1"/>
  <c r="BI424" i="3"/>
  <c r="BH424" i="3"/>
  <c r="BG424" i="3"/>
  <c r="BF424" i="3"/>
  <c r="BE424" i="3"/>
  <c r="T424" i="3"/>
  <c r="R424" i="3"/>
  <c r="P424" i="3"/>
  <c r="BK424" i="3"/>
  <c r="J424" i="3"/>
  <c r="BI419" i="3"/>
  <c r="BH419" i="3"/>
  <c r="BG419" i="3"/>
  <c r="BF419" i="3"/>
  <c r="BE419" i="3"/>
  <c r="T419" i="3"/>
  <c r="R419" i="3"/>
  <c r="P419" i="3"/>
  <c r="BK419" i="3"/>
  <c r="J419" i="3"/>
  <c r="BI417" i="3"/>
  <c r="BH417" i="3"/>
  <c r="BG417" i="3"/>
  <c r="BF417" i="3"/>
  <c r="BE417" i="3"/>
  <c r="T417" i="3"/>
  <c r="R417" i="3"/>
  <c r="P417" i="3"/>
  <c r="BK417" i="3"/>
  <c r="J417" i="3"/>
  <c r="BI412" i="3"/>
  <c r="BH412" i="3"/>
  <c r="BG412" i="3"/>
  <c r="BF412" i="3"/>
  <c r="BE412" i="3"/>
  <c r="T412" i="3"/>
  <c r="R412" i="3"/>
  <c r="P412" i="3"/>
  <c r="BK412" i="3"/>
  <c r="J412" i="3"/>
  <c r="BI410" i="3"/>
  <c r="BH410" i="3"/>
  <c r="BG410" i="3"/>
  <c r="BF410" i="3"/>
  <c r="BE410" i="3"/>
  <c r="T410" i="3"/>
  <c r="R410" i="3"/>
  <c r="P410" i="3"/>
  <c r="BK410" i="3"/>
  <c r="J410" i="3"/>
  <c r="BI404" i="3"/>
  <c r="BH404" i="3"/>
  <c r="BG404" i="3"/>
  <c r="BF404" i="3"/>
  <c r="BE404" i="3"/>
  <c r="T404" i="3"/>
  <c r="T403" i="3" s="1"/>
  <c r="R404" i="3"/>
  <c r="R403" i="3" s="1"/>
  <c r="P404" i="3"/>
  <c r="P403" i="3" s="1"/>
  <c r="BK404" i="3"/>
  <c r="BK403" i="3" s="1"/>
  <c r="J404" i="3"/>
  <c r="BI402" i="3"/>
  <c r="BH402" i="3"/>
  <c r="BG402" i="3"/>
  <c r="BF402" i="3"/>
  <c r="T402" i="3"/>
  <c r="R402" i="3"/>
  <c r="P402" i="3"/>
  <c r="BK402" i="3"/>
  <c r="J402" i="3"/>
  <c r="BE402" i="3" s="1"/>
  <c r="BI400" i="3"/>
  <c r="BH400" i="3"/>
  <c r="BG400" i="3"/>
  <c r="BF400" i="3"/>
  <c r="T400" i="3"/>
  <c r="R400" i="3"/>
  <c r="P400" i="3"/>
  <c r="BK400" i="3"/>
  <c r="J400" i="3"/>
  <c r="BE400" i="3" s="1"/>
  <c r="BI399" i="3"/>
  <c r="BH399" i="3"/>
  <c r="BG399" i="3"/>
  <c r="BF399" i="3"/>
  <c r="T399" i="3"/>
  <c r="R399" i="3"/>
  <c r="P399" i="3"/>
  <c r="BK399" i="3"/>
  <c r="J399" i="3"/>
  <c r="BE399" i="3" s="1"/>
  <c r="BI397" i="3"/>
  <c r="BH397" i="3"/>
  <c r="BG397" i="3"/>
  <c r="BF397" i="3"/>
  <c r="T397" i="3"/>
  <c r="R397" i="3"/>
  <c r="P397" i="3"/>
  <c r="BK397" i="3"/>
  <c r="J397" i="3"/>
  <c r="BE397" i="3" s="1"/>
  <c r="BI395" i="3"/>
  <c r="BH395" i="3"/>
  <c r="BG395" i="3"/>
  <c r="BF395" i="3"/>
  <c r="T395" i="3"/>
  <c r="R395" i="3"/>
  <c r="P395" i="3"/>
  <c r="BK395" i="3"/>
  <c r="J395" i="3"/>
  <c r="BE395" i="3" s="1"/>
  <c r="BI393" i="3"/>
  <c r="BH393" i="3"/>
  <c r="BG393" i="3"/>
  <c r="BF393" i="3"/>
  <c r="T393" i="3"/>
  <c r="R393" i="3"/>
  <c r="P393" i="3"/>
  <c r="BK393" i="3"/>
  <c r="J393" i="3"/>
  <c r="BE393" i="3" s="1"/>
  <c r="BI391" i="3"/>
  <c r="BH391" i="3"/>
  <c r="BG391" i="3"/>
  <c r="BF391" i="3"/>
  <c r="T391" i="3"/>
  <c r="R391" i="3"/>
  <c r="P391" i="3"/>
  <c r="BK391" i="3"/>
  <c r="J391" i="3"/>
  <c r="BE391" i="3" s="1"/>
  <c r="BI389" i="3"/>
  <c r="BH389" i="3"/>
  <c r="BG389" i="3"/>
  <c r="BF389" i="3"/>
  <c r="T389" i="3"/>
  <c r="R389" i="3"/>
  <c r="P389" i="3"/>
  <c r="BK389" i="3"/>
  <c r="J389" i="3"/>
  <c r="BE389" i="3" s="1"/>
  <c r="BI387" i="3"/>
  <c r="BH387" i="3"/>
  <c r="BG387" i="3"/>
  <c r="BF387" i="3"/>
  <c r="T387" i="3"/>
  <c r="R387" i="3"/>
  <c r="P387" i="3"/>
  <c r="BK387" i="3"/>
  <c r="J387" i="3"/>
  <c r="BE387" i="3" s="1"/>
  <c r="BI385" i="3"/>
  <c r="BH385" i="3"/>
  <c r="BG385" i="3"/>
  <c r="BF385" i="3"/>
  <c r="T385" i="3"/>
  <c r="R385" i="3"/>
  <c r="P385" i="3"/>
  <c r="BK385" i="3"/>
  <c r="J385" i="3"/>
  <c r="BE385" i="3" s="1"/>
  <c r="BI383" i="3"/>
  <c r="BH383" i="3"/>
  <c r="BG383" i="3"/>
  <c r="BF383" i="3"/>
  <c r="T383" i="3"/>
  <c r="R383" i="3"/>
  <c r="P383" i="3"/>
  <c r="BK383" i="3"/>
  <c r="J383" i="3"/>
  <c r="BE383" i="3" s="1"/>
  <c r="BI381" i="3"/>
  <c r="BH381" i="3"/>
  <c r="BG381" i="3"/>
  <c r="BF381" i="3"/>
  <c r="T381" i="3"/>
  <c r="R381" i="3"/>
  <c r="P381" i="3"/>
  <c r="BK381" i="3"/>
  <c r="J381" i="3"/>
  <c r="BE381" i="3" s="1"/>
  <c r="BI379" i="3"/>
  <c r="BH379" i="3"/>
  <c r="BG379" i="3"/>
  <c r="BF379" i="3"/>
  <c r="T379" i="3"/>
  <c r="T378" i="3" s="1"/>
  <c r="R379" i="3"/>
  <c r="R378" i="3" s="1"/>
  <c r="P379" i="3"/>
  <c r="BK379" i="3"/>
  <c r="J379" i="3"/>
  <c r="BE379" i="3" s="1"/>
  <c r="BI377" i="3"/>
  <c r="BH377" i="3"/>
  <c r="BG377" i="3"/>
  <c r="BF377" i="3"/>
  <c r="BE377" i="3"/>
  <c r="T377" i="3"/>
  <c r="R377" i="3"/>
  <c r="P377" i="3"/>
  <c r="BK377" i="3"/>
  <c r="J377" i="3"/>
  <c r="BI372" i="3"/>
  <c r="BH372" i="3"/>
  <c r="BG372" i="3"/>
  <c r="BF372" i="3"/>
  <c r="BE372" i="3"/>
  <c r="T372" i="3"/>
  <c r="R372" i="3"/>
  <c r="P372" i="3"/>
  <c r="BK372" i="3"/>
  <c r="J372" i="3"/>
  <c r="BI371" i="3"/>
  <c r="BH371" i="3"/>
  <c r="BG371" i="3"/>
  <c r="BF371" i="3"/>
  <c r="BE371" i="3"/>
  <c r="T371" i="3"/>
  <c r="R371" i="3"/>
  <c r="P371" i="3"/>
  <c r="BK371" i="3"/>
  <c r="J371" i="3"/>
  <c r="BI370" i="3"/>
  <c r="BH370" i="3"/>
  <c r="BG370" i="3"/>
  <c r="BF370" i="3"/>
  <c r="BE370" i="3"/>
  <c r="T370" i="3"/>
  <c r="R370" i="3"/>
  <c r="P370" i="3"/>
  <c r="BK370" i="3"/>
  <c r="J370" i="3"/>
  <c r="BI366" i="3"/>
  <c r="BH366" i="3"/>
  <c r="BG366" i="3"/>
  <c r="BF366" i="3"/>
  <c r="BE366" i="3"/>
  <c r="T366" i="3"/>
  <c r="R366" i="3"/>
  <c r="P366" i="3"/>
  <c r="BK366" i="3"/>
  <c r="J366" i="3"/>
  <c r="BI364" i="3"/>
  <c r="BH364" i="3"/>
  <c r="BG364" i="3"/>
  <c r="BF364" i="3"/>
  <c r="BE364" i="3"/>
  <c r="T364" i="3"/>
  <c r="R364" i="3"/>
  <c r="P364" i="3"/>
  <c r="BK364" i="3"/>
  <c r="J364" i="3"/>
  <c r="BI362" i="3"/>
  <c r="BH362" i="3"/>
  <c r="BG362" i="3"/>
  <c r="BF362" i="3"/>
  <c r="BE362" i="3"/>
  <c r="T362" i="3"/>
  <c r="R362" i="3"/>
  <c r="P362" i="3"/>
  <c r="BK362" i="3"/>
  <c r="J362" i="3"/>
  <c r="BI361" i="3"/>
  <c r="BH361" i="3"/>
  <c r="BG361" i="3"/>
  <c r="BF361" i="3"/>
  <c r="BE361" i="3"/>
  <c r="T361" i="3"/>
  <c r="R361" i="3"/>
  <c r="P361" i="3"/>
  <c r="BK361" i="3"/>
  <c r="J361" i="3"/>
  <c r="BI356" i="3"/>
  <c r="BH356" i="3"/>
  <c r="BG356" i="3"/>
  <c r="BF356" i="3"/>
  <c r="BE356" i="3"/>
  <c r="T356" i="3"/>
  <c r="R356" i="3"/>
  <c r="P356" i="3"/>
  <c r="BK356" i="3"/>
  <c r="J356" i="3"/>
  <c r="BI354" i="3"/>
  <c r="BH354" i="3"/>
  <c r="BG354" i="3"/>
  <c r="BF354" i="3"/>
  <c r="BE354" i="3"/>
  <c r="T354" i="3"/>
  <c r="R354" i="3"/>
  <c r="P354" i="3"/>
  <c r="BK354" i="3"/>
  <c r="J354" i="3"/>
  <c r="BI352" i="3"/>
  <c r="BH352" i="3"/>
  <c r="BG352" i="3"/>
  <c r="BF352" i="3"/>
  <c r="BE352" i="3"/>
  <c r="T352" i="3"/>
  <c r="R352" i="3"/>
  <c r="P352" i="3"/>
  <c r="BK352" i="3"/>
  <c r="J352" i="3"/>
  <c r="BI347" i="3"/>
  <c r="BH347" i="3"/>
  <c r="BG347" i="3"/>
  <c r="BF347" i="3"/>
  <c r="BE347" i="3"/>
  <c r="T347" i="3"/>
  <c r="R347" i="3"/>
  <c r="P347" i="3"/>
  <c r="BK347" i="3"/>
  <c r="J347" i="3"/>
  <c r="BI342" i="3"/>
  <c r="BH342" i="3"/>
  <c r="BG342" i="3"/>
  <c r="BF342" i="3"/>
  <c r="BE342" i="3"/>
  <c r="T342" i="3"/>
  <c r="R342" i="3"/>
  <c r="P342" i="3"/>
  <c r="BK342" i="3"/>
  <c r="J342" i="3"/>
  <c r="BI330" i="3"/>
  <c r="BH330" i="3"/>
  <c r="BG330" i="3"/>
  <c r="BF330" i="3"/>
  <c r="BE330" i="3"/>
  <c r="T330" i="3"/>
  <c r="R330" i="3"/>
  <c r="P330" i="3"/>
  <c r="BK330" i="3"/>
  <c r="J330" i="3"/>
  <c r="BI325" i="3"/>
  <c r="BH325" i="3"/>
  <c r="BG325" i="3"/>
  <c r="BF325" i="3"/>
  <c r="BE325" i="3"/>
  <c r="T325" i="3"/>
  <c r="T324" i="3" s="1"/>
  <c r="R325" i="3"/>
  <c r="P325" i="3"/>
  <c r="P324" i="3" s="1"/>
  <c r="BK325" i="3"/>
  <c r="BK324" i="3" s="1"/>
  <c r="J324" i="3" s="1"/>
  <c r="J325" i="3"/>
  <c r="J68" i="3"/>
  <c r="BI323" i="3"/>
  <c r="BH323" i="3"/>
  <c r="BG323" i="3"/>
  <c r="BF323" i="3"/>
  <c r="T323" i="3"/>
  <c r="R323" i="3"/>
  <c r="P323" i="3"/>
  <c r="BK323" i="3"/>
  <c r="J323" i="3"/>
  <c r="BE323" i="3" s="1"/>
  <c r="BI321" i="3"/>
  <c r="BH321" i="3"/>
  <c r="BG321" i="3"/>
  <c r="BF321" i="3"/>
  <c r="T321" i="3"/>
  <c r="R321" i="3"/>
  <c r="P321" i="3"/>
  <c r="BK321" i="3"/>
  <c r="J321" i="3"/>
  <c r="BE321" i="3" s="1"/>
  <c r="BI315" i="3"/>
  <c r="BH315" i="3"/>
  <c r="BG315" i="3"/>
  <c r="BF315" i="3"/>
  <c r="T315" i="3"/>
  <c r="R315" i="3"/>
  <c r="P315" i="3"/>
  <c r="BK315" i="3"/>
  <c r="J315" i="3"/>
  <c r="BE315" i="3" s="1"/>
  <c r="BI313" i="3"/>
  <c r="BH313" i="3"/>
  <c r="BG313" i="3"/>
  <c r="BF313" i="3"/>
  <c r="T313" i="3"/>
  <c r="R313" i="3"/>
  <c r="P313" i="3"/>
  <c r="BK313" i="3"/>
  <c r="J313" i="3"/>
  <c r="BE313" i="3" s="1"/>
  <c r="BI307" i="3"/>
  <c r="BH307" i="3"/>
  <c r="BG307" i="3"/>
  <c r="BF307" i="3"/>
  <c r="T307" i="3"/>
  <c r="R307" i="3"/>
  <c r="P307" i="3"/>
  <c r="BK307" i="3"/>
  <c r="J307" i="3"/>
  <c r="BE307" i="3" s="1"/>
  <c r="BI298" i="3"/>
  <c r="BH298" i="3"/>
  <c r="BG298" i="3"/>
  <c r="BF298" i="3"/>
  <c r="T298" i="3"/>
  <c r="R298" i="3"/>
  <c r="P298" i="3"/>
  <c r="BK298" i="3"/>
  <c r="J298" i="3"/>
  <c r="BE298" i="3" s="1"/>
  <c r="BI296" i="3"/>
  <c r="BH296" i="3"/>
  <c r="BG296" i="3"/>
  <c r="BF296" i="3"/>
  <c r="T296" i="3"/>
  <c r="R296" i="3"/>
  <c r="P296" i="3"/>
  <c r="BK296" i="3"/>
  <c r="J296" i="3"/>
  <c r="BE296" i="3" s="1"/>
  <c r="BI291" i="3"/>
  <c r="BH291" i="3"/>
  <c r="BG291" i="3"/>
  <c r="BF291" i="3"/>
  <c r="T291" i="3"/>
  <c r="T290" i="3" s="1"/>
  <c r="R291" i="3"/>
  <c r="R290" i="3" s="1"/>
  <c r="P291" i="3"/>
  <c r="BK291" i="3"/>
  <c r="J291" i="3"/>
  <c r="BE291" i="3" s="1"/>
  <c r="BI289" i="3"/>
  <c r="BH289" i="3"/>
  <c r="BG289" i="3"/>
  <c r="BF289" i="3"/>
  <c r="BE289" i="3"/>
  <c r="T289" i="3"/>
  <c r="T288" i="3" s="1"/>
  <c r="R289" i="3"/>
  <c r="R288" i="3" s="1"/>
  <c r="P289" i="3"/>
  <c r="P288" i="3" s="1"/>
  <c r="BK289" i="3"/>
  <c r="BK288" i="3" s="1"/>
  <c r="J288" i="3" s="1"/>
  <c r="J66" i="3" s="1"/>
  <c r="J289" i="3"/>
  <c r="BI287" i="3"/>
  <c r="BH287" i="3"/>
  <c r="BG287" i="3"/>
  <c r="BF287" i="3"/>
  <c r="T287" i="3"/>
  <c r="T286" i="3" s="1"/>
  <c r="R287" i="3"/>
  <c r="R286" i="3" s="1"/>
  <c r="P287" i="3"/>
  <c r="BK287" i="3"/>
  <c r="BK286" i="3" s="1"/>
  <c r="J286" i="3" s="1"/>
  <c r="J65" i="3" s="1"/>
  <c r="J287" i="3"/>
  <c r="BE287" i="3" s="1"/>
  <c r="BI285" i="3"/>
  <c r="BH285" i="3"/>
  <c r="BG285" i="3"/>
  <c r="BF285" i="3"/>
  <c r="BE285" i="3"/>
  <c r="T285" i="3"/>
  <c r="R285" i="3"/>
  <c r="P285" i="3"/>
  <c r="BK285" i="3"/>
  <c r="J285" i="3"/>
  <c r="BI283" i="3"/>
  <c r="BH283" i="3"/>
  <c r="BG283" i="3"/>
  <c r="BF283" i="3"/>
  <c r="BE283" i="3"/>
  <c r="T283" i="3"/>
  <c r="R283" i="3"/>
  <c r="P283" i="3"/>
  <c r="BK283" i="3"/>
  <c r="J283" i="3"/>
  <c r="BI278" i="3"/>
  <c r="BH278" i="3"/>
  <c r="BG278" i="3"/>
  <c r="BF278" i="3"/>
  <c r="BE278" i="3"/>
  <c r="T278" i="3"/>
  <c r="R278" i="3"/>
  <c r="P278" i="3"/>
  <c r="BK278" i="3"/>
  <c r="J278" i="3"/>
  <c r="BI276" i="3"/>
  <c r="BH276" i="3"/>
  <c r="BG276" i="3"/>
  <c r="BF276" i="3"/>
  <c r="BE276" i="3"/>
  <c r="T276" i="3"/>
  <c r="R276" i="3"/>
  <c r="P276" i="3"/>
  <c r="BK276" i="3"/>
  <c r="J276" i="3"/>
  <c r="BI270" i="3"/>
  <c r="BH270" i="3"/>
  <c r="BG270" i="3"/>
  <c r="BF270" i="3"/>
  <c r="BE270" i="3"/>
  <c r="T270" i="3"/>
  <c r="R270" i="3"/>
  <c r="P270" i="3"/>
  <c r="BK270" i="3"/>
  <c r="J270" i="3"/>
  <c r="BI268" i="3"/>
  <c r="BH268" i="3"/>
  <c r="BG268" i="3"/>
  <c r="BF268" i="3"/>
  <c r="BE268" i="3"/>
  <c r="T268" i="3"/>
  <c r="R268" i="3"/>
  <c r="P268" i="3"/>
  <c r="BK268" i="3"/>
  <c r="J268" i="3"/>
  <c r="BI266" i="3"/>
  <c r="BH266" i="3"/>
  <c r="BG266" i="3"/>
  <c r="BF266" i="3"/>
  <c r="BE266" i="3"/>
  <c r="T266" i="3"/>
  <c r="R266" i="3"/>
  <c r="P266" i="3"/>
  <c r="BK266" i="3"/>
  <c r="J266" i="3"/>
  <c r="BI263" i="3"/>
  <c r="BH263" i="3"/>
  <c r="BG263" i="3"/>
  <c r="BF263" i="3"/>
  <c r="BE263" i="3"/>
  <c r="T263" i="3"/>
  <c r="R263" i="3"/>
  <c r="P263" i="3"/>
  <c r="BK263" i="3"/>
  <c r="J263" i="3"/>
  <c r="BI261" i="3"/>
  <c r="BH261" i="3"/>
  <c r="BG261" i="3"/>
  <c r="BF261" i="3"/>
  <c r="BE261" i="3"/>
  <c r="T261" i="3"/>
  <c r="R261" i="3"/>
  <c r="P261" i="3"/>
  <c r="BK261" i="3"/>
  <c r="J261" i="3"/>
  <c r="BI256" i="3"/>
  <c r="BH256" i="3"/>
  <c r="BG256" i="3"/>
  <c r="BF256" i="3"/>
  <c r="BE256" i="3"/>
  <c r="T256" i="3"/>
  <c r="T255" i="3" s="1"/>
  <c r="R256" i="3"/>
  <c r="R255" i="3" s="1"/>
  <c r="P256" i="3"/>
  <c r="P255" i="3" s="1"/>
  <c r="BK256" i="3"/>
  <c r="BK255" i="3" s="1"/>
  <c r="J255" i="3" s="1"/>
  <c r="J256" i="3"/>
  <c r="J64" i="3"/>
  <c r="BI254" i="3"/>
  <c r="BH254" i="3"/>
  <c r="BG254" i="3"/>
  <c r="BF254" i="3"/>
  <c r="T254" i="3"/>
  <c r="R254" i="3"/>
  <c r="P254" i="3"/>
  <c r="BK254" i="3"/>
  <c r="J254" i="3"/>
  <c r="BE254" i="3" s="1"/>
  <c r="BI238" i="3"/>
  <c r="BH238" i="3"/>
  <c r="BG238" i="3"/>
  <c r="BF238" i="3"/>
  <c r="BE238" i="3"/>
  <c r="T238" i="3"/>
  <c r="R238" i="3"/>
  <c r="P238" i="3"/>
  <c r="BK238" i="3"/>
  <c r="J238" i="3"/>
  <c r="BI207" i="3"/>
  <c r="BH207" i="3"/>
  <c r="BG207" i="3"/>
  <c r="BF207" i="3"/>
  <c r="BE207" i="3"/>
  <c r="T207" i="3"/>
  <c r="R207" i="3"/>
  <c r="P207" i="3"/>
  <c r="BK207" i="3"/>
  <c r="J207" i="3"/>
  <c r="BI203" i="3"/>
  <c r="BH203" i="3"/>
  <c r="BG203" i="3"/>
  <c r="BF203" i="3"/>
  <c r="BE203" i="3"/>
  <c r="T203" i="3"/>
  <c r="R203" i="3"/>
  <c r="P203" i="3"/>
  <c r="BK203" i="3"/>
  <c r="J203" i="3"/>
  <c r="BI201" i="3"/>
  <c r="BH201" i="3"/>
  <c r="BG201" i="3"/>
  <c r="BF201" i="3"/>
  <c r="BE201" i="3"/>
  <c r="T201" i="3"/>
  <c r="R201" i="3"/>
  <c r="P201" i="3"/>
  <c r="BK201" i="3"/>
  <c r="J201" i="3"/>
  <c r="BI195" i="3"/>
  <c r="BH195" i="3"/>
  <c r="BG195" i="3"/>
  <c r="BF195" i="3"/>
  <c r="BE195" i="3"/>
  <c r="T195" i="3"/>
  <c r="R195" i="3"/>
  <c r="P195" i="3"/>
  <c r="BK195" i="3"/>
  <c r="J195" i="3"/>
  <c r="BI193" i="3"/>
  <c r="BH193" i="3"/>
  <c r="BG193" i="3"/>
  <c r="BF193" i="3"/>
  <c r="BE193" i="3"/>
  <c r="T193" i="3"/>
  <c r="R193" i="3"/>
  <c r="P193" i="3"/>
  <c r="BK193" i="3"/>
  <c r="J193" i="3"/>
  <c r="BI187" i="3"/>
  <c r="BH187" i="3"/>
  <c r="BG187" i="3"/>
  <c r="BF187" i="3"/>
  <c r="BE187" i="3"/>
  <c r="T187" i="3"/>
  <c r="R187" i="3"/>
  <c r="R186" i="3" s="1"/>
  <c r="P187" i="3"/>
  <c r="P186" i="3" s="1"/>
  <c r="BK187" i="3"/>
  <c r="BK186" i="3" s="1"/>
  <c r="J187" i="3"/>
  <c r="BI184" i="3"/>
  <c r="BH184" i="3"/>
  <c r="BG184" i="3"/>
  <c r="BF184" i="3"/>
  <c r="BE184" i="3"/>
  <c r="T184" i="3"/>
  <c r="T183" i="3" s="1"/>
  <c r="R184" i="3"/>
  <c r="R183" i="3" s="1"/>
  <c r="P184" i="3"/>
  <c r="P183" i="3" s="1"/>
  <c r="BK184" i="3"/>
  <c r="BK183" i="3" s="1"/>
  <c r="J183" i="3" s="1"/>
  <c r="J184" i="3"/>
  <c r="J61" i="3"/>
  <c r="BI181" i="3"/>
  <c r="BH181" i="3"/>
  <c r="BG181" i="3"/>
  <c r="BF181" i="3"/>
  <c r="T181" i="3"/>
  <c r="R181" i="3"/>
  <c r="P181" i="3"/>
  <c r="BK181" i="3"/>
  <c r="J181" i="3"/>
  <c r="BE181" i="3" s="1"/>
  <c r="BI180" i="3"/>
  <c r="BH180" i="3"/>
  <c r="BG180" i="3"/>
  <c r="BF180" i="3"/>
  <c r="T180" i="3"/>
  <c r="T179" i="3" s="1"/>
  <c r="R180" i="3"/>
  <c r="P180" i="3"/>
  <c r="P179" i="3" s="1"/>
  <c r="BK180" i="3"/>
  <c r="BK179" i="3" s="1"/>
  <c r="J179" i="3" s="1"/>
  <c r="J180" i="3"/>
  <c r="BE180" i="3" s="1"/>
  <c r="J60" i="3"/>
  <c r="BI178" i="3"/>
  <c r="BH178" i="3"/>
  <c r="BG178" i="3"/>
  <c r="BF178" i="3"/>
  <c r="BE178" i="3"/>
  <c r="T178" i="3"/>
  <c r="R178" i="3"/>
  <c r="P178" i="3"/>
  <c r="BK178" i="3"/>
  <c r="J178" i="3"/>
  <c r="BI177" i="3"/>
  <c r="BH177" i="3"/>
  <c r="BG177" i="3"/>
  <c r="BF177" i="3"/>
  <c r="BE177" i="3"/>
  <c r="T177" i="3"/>
  <c r="R177" i="3"/>
  <c r="P177" i="3"/>
  <c r="BK177" i="3"/>
  <c r="J177" i="3"/>
  <c r="BI176" i="3"/>
  <c r="BH176" i="3"/>
  <c r="BG176" i="3"/>
  <c r="BF176" i="3"/>
  <c r="BE176" i="3"/>
  <c r="T176" i="3"/>
  <c r="R176" i="3"/>
  <c r="P176" i="3"/>
  <c r="BK176" i="3"/>
  <c r="J176" i="3"/>
  <c r="BI174" i="3"/>
  <c r="BH174" i="3"/>
  <c r="BG174" i="3"/>
  <c r="BF174" i="3"/>
  <c r="BE174" i="3"/>
  <c r="T174" i="3"/>
  <c r="R174" i="3"/>
  <c r="P174" i="3"/>
  <c r="BK174" i="3"/>
  <c r="J174" i="3"/>
  <c r="BI169" i="3"/>
  <c r="BH169" i="3"/>
  <c r="BG169" i="3"/>
  <c r="BF169" i="3"/>
  <c r="BE169" i="3"/>
  <c r="T169" i="3"/>
  <c r="R169" i="3"/>
  <c r="P169" i="3"/>
  <c r="BK169" i="3"/>
  <c r="J169" i="3"/>
  <c r="BI167" i="3"/>
  <c r="BH167" i="3"/>
  <c r="BG167" i="3"/>
  <c r="BF167" i="3"/>
  <c r="BE167" i="3"/>
  <c r="T167" i="3"/>
  <c r="R167" i="3"/>
  <c r="P167" i="3"/>
  <c r="BK167" i="3"/>
  <c r="J167" i="3"/>
  <c r="BI163" i="3"/>
  <c r="BH163" i="3"/>
  <c r="BG163" i="3"/>
  <c r="BF163" i="3"/>
  <c r="BE163" i="3"/>
  <c r="T163" i="3"/>
  <c r="R163" i="3"/>
  <c r="P163" i="3"/>
  <c r="BK163" i="3"/>
  <c r="J163" i="3"/>
  <c r="BI159" i="3"/>
  <c r="BH159" i="3"/>
  <c r="BG159" i="3"/>
  <c r="BF159" i="3"/>
  <c r="BE159" i="3"/>
  <c r="T159" i="3"/>
  <c r="R159" i="3"/>
  <c r="P159" i="3"/>
  <c r="BK159" i="3"/>
  <c r="J159" i="3"/>
  <c r="BI155" i="3"/>
  <c r="BH155" i="3"/>
  <c r="BG155" i="3"/>
  <c r="BF155" i="3"/>
  <c r="BE155" i="3"/>
  <c r="T155" i="3"/>
  <c r="R155" i="3"/>
  <c r="P155" i="3"/>
  <c r="BK155" i="3"/>
  <c r="J155" i="3"/>
  <c r="BI151" i="3"/>
  <c r="BH151" i="3"/>
  <c r="BG151" i="3"/>
  <c r="BF151" i="3"/>
  <c r="BE151" i="3"/>
  <c r="T151" i="3"/>
  <c r="R151" i="3"/>
  <c r="P151" i="3"/>
  <c r="BK151" i="3"/>
  <c r="J151" i="3"/>
  <c r="BI149" i="3"/>
  <c r="BH149" i="3"/>
  <c r="BG149" i="3"/>
  <c r="BF149" i="3"/>
  <c r="BE149" i="3"/>
  <c r="T149" i="3"/>
  <c r="R149" i="3"/>
  <c r="P149" i="3"/>
  <c r="BK149" i="3"/>
  <c r="J149" i="3"/>
  <c r="BI147" i="3"/>
  <c r="BH147" i="3"/>
  <c r="BG147" i="3"/>
  <c r="BF147" i="3"/>
  <c r="BE147" i="3"/>
  <c r="T147" i="3"/>
  <c r="R147" i="3"/>
  <c r="P147" i="3"/>
  <c r="BK147" i="3"/>
  <c r="J147" i="3"/>
  <c r="BI143" i="3"/>
  <c r="BH143" i="3"/>
  <c r="BG143" i="3"/>
  <c r="BF143" i="3"/>
  <c r="BE143" i="3"/>
  <c r="T143" i="3"/>
  <c r="R143" i="3"/>
  <c r="P143" i="3"/>
  <c r="BK143" i="3"/>
  <c r="J143" i="3"/>
  <c r="BI141" i="3"/>
  <c r="BH141" i="3"/>
  <c r="BG141" i="3"/>
  <c r="BF141" i="3"/>
  <c r="BE141" i="3"/>
  <c r="T141" i="3"/>
  <c r="R141" i="3"/>
  <c r="P141" i="3"/>
  <c r="BK141" i="3"/>
  <c r="J141" i="3"/>
  <c r="BI139" i="3"/>
  <c r="BH139" i="3"/>
  <c r="BG139" i="3"/>
  <c r="BF139" i="3"/>
  <c r="BE139" i="3"/>
  <c r="T139" i="3"/>
  <c r="R139" i="3"/>
  <c r="P139" i="3"/>
  <c r="BK139" i="3"/>
  <c r="J139" i="3"/>
  <c r="BI135" i="3"/>
  <c r="BH135" i="3"/>
  <c r="BG135" i="3"/>
  <c r="BF135" i="3"/>
  <c r="BE135" i="3"/>
  <c r="T135" i="3"/>
  <c r="R135" i="3"/>
  <c r="P135" i="3"/>
  <c r="BK135" i="3"/>
  <c r="J135" i="3"/>
  <c r="BI121" i="3"/>
  <c r="BH121" i="3"/>
  <c r="BG121" i="3"/>
  <c r="BF121" i="3"/>
  <c r="BE121" i="3"/>
  <c r="T121" i="3"/>
  <c r="R121" i="3"/>
  <c r="P121" i="3"/>
  <c r="BK121" i="3"/>
  <c r="J121" i="3"/>
  <c r="BI119" i="3"/>
  <c r="BH119" i="3"/>
  <c r="BG119" i="3"/>
  <c r="BF119" i="3"/>
  <c r="BE119" i="3"/>
  <c r="T119" i="3"/>
  <c r="R119" i="3"/>
  <c r="P119" i="3"/>
  <c r="BK119" i="3"/>
  <c r="J119" i="3"/>
  <c r="BI117" i="3"/>
  <c r="BH117" i="3"/>
  <c r="BG117" i="3"/>
  <c r="BF117" i="3"/>
  <c r="BE117" i="3"/>
  <c r="T117" i="3"/>
  <c r="T116" i="3" s="1"/>
  <c r="R117" i="3"/>
  <c r="R116" i="3" s="1"/>
  <c r="P117" i="3"/>
  <c r="P116" i="3" s="1"/>
  <c r="BK117" i="3"/>
  <c r="BK116" i="3" s="1"/>
  <c r="J117" i="3"/>
  <c r="BI114" i="3"/>
  <c r="BH114" i="3"/>
  <c r="BG114" i="3"/>
  <c r="BF114" i="3"/>
  <c r="T114" i="3"/>
  <c r="R114" i="3"/>
  <c r="P114" i="3"/>
  <c r="BK114" i="3"/>
  <c r="J114" i="3"/>
  <c r="BE114" i="3" s="1"/>
  <c r="BI109" i="3"/>
  <c r="BH109" i="3"/>
  <c r="BG109" i="3"/>
  <c r="BF109" i="3"/>
  <c r="T109" i="3"/>
  <c r="R109" i="3"/>
  <c r="P109" i="3"/>
  <c r="BK109" i="3"/>
  <c r="J109" i="3"/>
  <c r="BE109" i="3" s="1"/>
  <c r="BI107" i="3"/>
  <c r="BH107" i="3"/>
  <c r="BG107" i="3"/>
  <c r="BF107" i="3"/>
  <c r="T107" i="3"/>
  <c r="T106" i="3" s="1"/>
  <c r="R107" i="3"/>
  <c r="R106" i="3" s="1"/>
  <c r="P107" i="3"/>
  <c r="P106" i="3" s="1"/>
  <c r="P105" i="3" s="1"/>
  <c r="BK107" i="3"/>
  <c r="BK106" i="3" s="1"/>
  <c r="J106" i="3" s="1"/>
  <c r="J58" i="3" s="1"/>
  <c r="J107" i="3"/>
  <c r="BE107" i="3" s="1"/>
  <c r="J100" i="3"/>
  <c r="F100" i="3"/>
  <c r="J98" i="3"/>
  <c r="F98" i="3"/>
  <c r="E96" i="3"/>
  <c r="F52" i="3"/>
  <c r="J51" i="3"/>
  <c r="F51" i="3"/>
  <c r="F49" i="3"/>
  <c r="E47" i="3"/>
  <c r="J18" i="3"/>
  <c r="E18" i="3"/>
  <c r="F101" i="3" s="1"/>
  <c r="J17" i="3"/>
  <c r="J12" i="3"/>
  <c r="J49" i="3" s="1"/>
  <c r="E7" i="3"/>
  <c r="E94" i="3" s="1"/>
  <c r="R282" i="2"/>
  <c r="T253" i="2"/>
  <c r="P253" i="2"/>
  <c r="R222" i="2"/>
  <c r="T188" i="2"/>
  <c r="P188" i="2"/>
  <c r="R183" i="2"/>
  <c r="R175" i="2"/>
  <c r="T107" i="2"/>
  <c r="P107" i="2"/>
  <c r="R104" i="2"/>
  <c r="T89" i="2"/>
  <c r="P89" i="2"/>
  <c r="AY52" i="1"/>
  <c r="AX52" i="1"/>
  <c r="BI283" i="2"/>
  <c r="BH283" i="2"/>
  <c r="BG283" i="2"/>
  <c r="BF283" i="2"/>
  <c r="T283" i="2"/>
  <c r="T282" i="2" s="1"/>
  <c r="R283" i="2"/>
  <c r="P283" i="2"/>
  <c r="P282" i="2" s="1"/>
  <c r="BK283" i="2"/>
  <c r="BK282" i="2" s="1"/>
  <c r="J282" i="2" s="1"/>
  <c r="J67" i="2" s="1"/>
  <c r="J283" i="2"/>
  <c r="BE283" i="2" s="1"/>
  <c r="BI276" i="2"/>
  <c r="BH276" i="2"/>
  <c r="BG276" i="2"/>
  <c r="BF276" i="2"/>
  <c r="BE276" i="2"/>
  <c r="T276" i="2"/>
  <c r="R276" i="2"/>
  <c r="P276" i="2"/>
  <c r="BK276" i="2"/>
  <c r="J276" i="2"/>
  <c r="BI271" i="2"/>
  <c r="BH271" i="2"/>
  <c r="BG271" i="2"/>
  <c r="BF271" i="2"/>
  <c r="BE271" i="2"/>
  <c r="T271" i="2"/>
  <c r="R271" i="2"/>
  <c r="P271" i="2"/>
  <c r="BK271" i="2"/>
  <c r="J271" i="2"/>
  <c r="BI261" i="2"/>
  <c r="BH261" i="2"/>
  <c r="BG261" i="2"/>
  <c r="BF261" i="2"/>
  <c r="BE261" i="2"/>
  <c r="T261" i="2"/>
  <c r="R261" i="2"/>
  <c r="P261" i="2"/>
  <c r="BK261" i="2"/>
  <c r="J261" i="2"/>
  <c r="BI254" i="2"/>
  <c r="BH254" i="2"/>
  <c r="BG254" i="2"/>
  <c r="BF254" i="2"/>
  <c r="BE254" i="2"/>
  <c r="T254" i="2"/>
  <c r="R254" i="2"/>
  <c r="R253" i="2" s="1"/>
  <c r="P254" i="2"/>
  <c r="BK254" i="2"/>
  <c r="BK253" i="2" s="1"/>
  <c r="J253" i="2" s="1"/>
  <c r="J66" i="2" s="1"/>
  <c r="J254" i="2"/>
  <c r="BI241" i="2"/>
  <c r="BH241" i="2"/>
  <c r="BG241" i="2"/>
  <c r="BF241" i="2"/>
  <c r="T241" i="2"/>
  <c r="R241" i="2"/>
  <c r="P241" i="2"/>
  <c r="BK241" i="2"/>
  <c r="J241" i="2"/>
  <c r="BE241" i="2" s="1"/>
  <c r="BI232" i="2"/>
  <c r="BH232" i="2"/>
  <c r="BG232" i="2"/>
  <c r="BF232" i="2"/>
  <c r="T232" i="2"/>
  <c r="R232" i="2"/>
  <c r="P232" i="2"/>
  <c r="BK232" i="2"/>
  <c r="J232" i="2"/>
  <c r="BE232" i="2" s="1"/>
  <c r="BI223" i="2"/>
  <c r="BH223" i="2"/>
  <c r="BG223" i="2"/>
  <c r="BF223" i="2"/>
  <c r="T223" i="2"/>
  <c r="T222" i="2" s="1"/>
  <c r="R223" i="2"/>
  <c r="P223" i="2"/>
  <c r="P222" i="2" s="1"/>
  <c r="BK223" i="2"/>
  <c r="BK222" i="2" s="1"/>
  <c r="J222" i="2" s="1"/>
  <c r="J65" i="2" s="1"/>
  <c r="J223" i="2"/>
  <c r="BE223" i="2" s="1"/>
  <c r="BI217" i="2"/>
  <c r="BH217" i="2"/>
  <c r="BG217" i="2"/>
  <c r="BF217" i="2"/>
  <c r="BE217" i="2"/>
  <c r="T217" i="2"/>
  <c r="R217" i="2"/>
  <c r="P217" i="2"/>
  <c r="BK217" i="2"/>
  <c r="J217" i="2"/>
  <c r="BI213" i="2"/>
  <c r="BH213" i="2"/>
  <c r="BG213" i="2"/>
  <c r="BF213" i="2"/>
  <c r="BE213" i="2"/>
  <c r="T213" i="2"/>
  <c r="R213" i="2"/>
  <c r="P213" i="2"/>
  <c r="BK213" i="2"/>
  <c r="J213" i="2"/>
  <c r="BI209" i="2"/>
  <c r="BH209" i="2"/>
  <c r="BG209" i="2"/>
  <c r="BF209" i="2"/>
  <c r="BE209" i="2"/>
  <c r="T209" i="2"/>
  <c r="R209" i="2"/>
  <c r="P209" i="2"/>
  <c r="BK209" i="2"/>
  <c r="J209" i="2"/>
  <c r="BI198" i="2"/>
  <c r="BH198" i="2"/>
  <c r="BG198" i="2"/>
  <c r="BF198" i="2"/>
  <c r="BE198" i="2"/>
  <c r="T198" i="2"/>
  <c r="R198" i="2"/>
  <c r="P198" i="2"/>
  <c r="BK198" i="2"/>
  <c r="J198" i="2"/>
  <c r="BI194" i="2"/>
  <c r="BH194" i="2"/>
  <c r="BG194" i="2"/>
  <c r="BF194" i="2"/>
  <c r="BE194" i="2"/>
  <c r="T194" i="2"/>
  <c r="R194" i="2"/>
  <c r="P194" i="2"/>
  <c r="BK194" i="2"/>
  <c r="J194" i="2"/>
  <c r="BI189" i="2"/>
  <c r="BH189" i="2"/>
  <c r="BG189" i="2"/>
  <c r="BF189" i="2"/>
  <c r="BE189" i="2"/>
  <c r="T189" i="2"/>
  <c r="R189" i="2"/>
  <c r="R188" i="2" s="1"/>
  <c r="P189" i="2"/>
  <c r="BK189" i="2"/>
  <c r="BK188" i="2" s="1"/>
  <c r="J188" i="2" s="1"/>
  <c r="J64" i="2" s="1"/>
  <c r="J189" i="2"/>
  <c r="BI184" i="2"/>
  <c r="BH184" i="2"/>
  <c r="BG184" i="2"/>
  <c r="BF184" i="2"/>
  <c r="T184" i="2"/>
  <c r="T183" i="2" s="1"/>
  <c r="T182" i="2" s="1"/>
  <c r="R184" i="2"/>
  <c r="P184" i="2"/>
  <c r="P183" i="2" s="1"/>
  <c r="P182" i="2" s="1"/>
  <c r="BK184" i="2"/>
  <c r="BK183" i="2" s="1"/>
  <c r="J184" i="2"/>
  <c r="BE184" i="2" s="1"/>
  <c r="BI181" i="2"/>
  <c r="BH181" i="2"/>
  <c r="BG181" i="2"/>
  <c r="BF181" i="2"/>
  <c r="T181" i="2"/>
  <c r="R181" i="2"/>
  <c r="P181" i="2"/>
  <c r="BK181" i="2"/>
  <c r="J181" i="2"/>
  <c r="BE181" i="2" s="1"/>
  <c r="BI180" i="2"/>
  <c r="BH180" i="2"/>
  <c r="BG180" i="2"/>
  <c r="BF180" i="2"/>
  <c r="T180" i="2"/>
  <c r="R180" i="2"/>
  <c r="P180" i="2"/>
  <c r="BK180" i="2"/>
  <c r="J180" i="2"/>
  <c r="BE180" i="2" s="1"/>
  <c r="BI178" i="2"/>
  <c r="BH178" i="2"/>
  <c r="BG178" i="2"/>
  <c r="BF178" i="2"/>
  <c r="T178" i="2"/>
  <c r="R178" i="2"/>
  <c r="P178" i="2"/>
  <c r="BK178" i="2"/>
  <c r="J178" i="2"/>
  <c r="BE178" i="2" s="1"/>
  <c r="BI177" i="2"/>
  <c r="BH177" i="2"/>
  <c r="BG177" i="2"/>
  <c r="BF177" i="2"/>
  <c r="T177" i="2"/>
  <c r="R177" i="2"/>
  <c r="P177" i="2"/>
  <c r="BK177" i="2"/>
  <c r="J177" i="2"/>
  <c r="BE177" i="2" s="1"/>
  <c r="BI176" i="2"/>
  <c r="BH176" i="2"/>
  <c r="BG176" i="2"/>
  <c r="BF176" i="2"/>
  <c r="T176" i="2"/>
  <c r="T175" i="2" s="1"/>
  <c r="R176" i="2"/>
  <c r="P176" i="2"/>
  <c r="P175" i="2" s="1"/>
  <c r="BK176" i="2"/>
  <c r="BK175" i="2" s="1"/>
  <c r="J175" i="2" s="1"/>
  <c r="J61" i="2" s="1"/>
  <c r="J176" i="2"/>
  <c r="BE176" i="2" s="1"/>
  <c r="BI168" i="2"/>
  <c r="BH168" i="2"/>
  <c r="BG168" i="2"/>
  <c r="BF168" i="2"/>
  <c r="BE168" i="2"/>
  <c r="T168" i="2"/>
  <c r="R168" i="2"/>
  <c r="P168" i="2"/>
  <c r="BK168" i="2"/>
  <c r="J168" i="2"/>
  <c r="BI164" i="2"/>
  <c r="BH164" i="2"/>
  <c r="BG164" i="2"/>
  <c r="BF164" i="2"/>
  <c r="BE164" i="2"/>
  <c r="T164" i="2"/>
  <c r="R164" i="2"/>
  <c r="P164" i="2"/>
  <c r="BK164" i="2"/>
  <c r="J164" i="2"/>
  <c r="BI158" i="2"/>
  <c r="BH158" i="2"/>
  <c r="BG158" i="2"/>
  <c r="BF158" i="2"/>
  <c r="BE158" i="2"/>
  <c r="T158" i="2"/>
  <c r="R158" i="2"/>
  <c r="P158" i="2"/>
  <c r="BK158" i="2"/>
  <c r="J158" i="2"/>
  <c r="BI156" i="2"/>
  <c r="BH156" i="2"/>
  <c r="BG156" i="2"/>
  <c r="BF156" i="2"/>
  <c r="BE156" i="2"/>
  <c r="T156" i="2"/>
  <c r="R156" i="2"/>
  <c r="P156" i="2"/>
  <c r="BK156" i="2"/>
  <c r="J156" i="2"/>
  <c r="BI153" i="2"/>
  <c r="BH153" i="2"/>
  <c r="BG153" i="2"/>
  <c r="BF153" i="2"/>
  <c r="BE153" i="2"/>
  <c r="T153" i="2"/>
  <c r="R153" i="2"/>
  <c r="P153" i="2"/>
  <c r="BK153" i="2"/>
  <c r="J153" i="2"/>
  <c r="BI149" i="2"/>
  <c r="BH149" i="2"/>
  <c r="BG149" i="2"/>
  <c r="BF149" i="2"/>
  <c r="BE149" i="2"/>
  <c r="T149" i="2"/>
  <c r="R149" i="2"/>
  <c r="P149" i="2"/>
  <c r="BK149" i="2"/>
  <c r="J149" i="2"/>
  <c r="BI145" i="2"/>
  <c r="BH145" i="2"/>
  <c r="BG145" i="2"/>
  <c r="BF145" i="2"/>
  <c r="BE145" i="2"/>
  <c r="T145" i="2"/>
  <c r="R145" i="2"/>
  <c r="P145" i="2"/>
  <c r="BK145" i="2"/>
  <c r="J145" i="2"/>
  <c r="BI142" i="2"/>
  <c r="BH142" i="2"/>
  <c r="BG142" i="2"/>
  <c r="BF142" i="2"/>
  <c r="BE142" i="2"/>
  <c r="T142" i="2"/>
  <c r="R142" i="2"/>
  <c r="P142" i="2"/>
  <c r="BK142" i="2"/>
  <c r="J142" i="2"/>
  <c r="BI128" i="2"/>
  <c r="BH128" i="2"/>
  <c r="BG128" i="2"/>
  <c r="BF128" i="2"/>
  <c r="BE128" i="2"/>
  <c r="T128" i="2"/>
  <c r="R128" i="2"/>
  <c r="P128" i="2"/>
  <c r="BK128" i="2"/>
  <c r="J128" i="2"/>
  <c r="BI122" i="2"/>
  <c r="BH122" i="2"/>
  <c r="BG122" i="2"/>
  <c r="BF122" i="2"/>
  <c r="BE122" i="2"/>
  <c r="T122" i="2"/>
  <c r="R122" i="2"/>
  <c r="P122" i="2"/>
  <c r="BK122" i="2"/>
  <c r="J122" i="2"/>
  <c r="BI116" i="2"/>
  <c r="BH116" i="2"/>
  <c r="BG116" i="2"/>
  <c r="BF116" i="2"/>
  <c r="BE116" i="2"/>
  <c r="T116" i="2"/>
  <c r="R116" i="2"/>
  <c r="P116" i="2"/>
  <c r="BK116" i="2"/>
  <c r="J116" i="2"/>
  <c r="BI114" i="2"/>
  <c r="BH114" i="2"/>
  <c r="BG114" i="2"/>
  <c r="BF114" i="2"/>
  <c r="BE114" i="2"/>
  <c r="T114" i="2"/>
  <c r="R114" i="2"/>
  <c r="P114" i="2"/>
  <c r="BK114" i="2"/>
  <c r="J114" i="2"/>
  <c r="BI108" i="2"/>
  <c r="BH108" i="2"/>
  <c r="BG108" i="2"/>
  <c r="BF108" i="2"/>
  <c r="BE108" i="2"/>
  <c r="T108" i="2"/>
  <c r="R108" i="2"/>
  <c r="R107" i="2" s="1"/>
  <c r="P108" i="2"/>
  <c r="BK108" i="2"/>
  <c r="BK107" i="2" s="1"/>
  <c r="J107" i="2" s="1"/>
  <c r="J60" i="2" s="1"/>
  <c r="J108" i="2"/>
  <c r="BI105" i="2"/>
  <c r="BH105" i="2"/>
  <c r="BG105" i="2"/>
  <c r="BF105" i="2"/>
  <c r="F31" i="2" s="1"/>
  <c r="BA52" i="1" s="1"/>
  <c r="T105" i="2"/>
  <c r="T104" i="2" s="1"/>
  <c r="R105" i="2"/>
  <c r="P105" i="2"/>
  <c r="P104" i="2" s="1"/>
  <c r="BK105" i="2"/>
  <c r="BK104" i="2" s="1"/>
  <c r="J104" i="2" s="1"/>
  <c r="J59" i="2" s="1"/>
  <c r="J105" i="2"/>
  <c r="BE105" i="2" s="1"/>
  <c r="BI98" i="2"/>
  <c r="BH98" i="2"/>
  <c r="BG98" i="2"/>
  <c r="BF98" i="2"/>
  <c r="BE98" i="2"/>
  <c r="T98" i="2"/>
  <c r="R98" i="2"/>
  <c r="P98" i="2"/>
  <c r="BK98" i="2"/>
  <c r="J98" i="2"/>
  <c r="BI92" i="2"/>
  <c r="BH92" i="2"/>
  <c r="BG92" i="2"/>
  <c r="BF92" i="2"/>
  <c r="BE92" i="2"/>
  <c r="T92" i="2"/>
  <c r="R92" i="2"/>
  <c r="P92" i="2"/>
  <c r="BK92" i="2"/>
  <c r="J92" i="2"/>
  <c r="BI90" i="2"/>
  <c r="F34" i="2" s="1"/>
  <c r="BD52" i="1" s="1"/>
  <c r="BH90" i="2"/>
  <c r="F33" i="2" s="1"/>
  <c r="BC52" i="1" s="1"/>
  <c r="BG90" i="2"/>
  <c r="F32" i="2" s="1"/>
  <c r="BB52" i="1" s="1"/>
  <c r="BF90" i="2"/>
  <c r="J31" i="2" s="1"/>
  <c r="AW52" i="1" s="1"/>
  <c r="BE90" i="2"/>
  <c r="J30" i="2" s="1"/>
  <c r="AV52" i="1" s="1"/>
  <c r="T90" i="2"/>
  <c r="R90" i="2"/>
  <c r="R89" i="2" s="1"/>
  <c r="R88" i="2" s="1"/>
  <c r="P90" i="2"/>
  <c r="BK90" i="2"/>
  <c r="BK89" i="2" s="1"/>
  <c r="J90" i="2"/>
  <c r="J83" i="2"/>
  <c r="F83" i="2"/>
  <c r="F81" i="2"/>
  <c r="E79" i="2"/>
  <c r="E77" i="2"/>
  <c r="J51" i="2"/>
  <c r="F51" i="2"/>
  <c r="F49" i="2"/>
  <c r="E47" i="2"/>
  <c r="J18" i="2"/>
  <c r="E18" i="2"/>
  <c r="F52" i="2" s="1"/>
  <c r="J17" i="2"/>
  <c r="J12" i="2"/>
  <c r="J81" i="2" s="1"/>
  <c r="E7" i="2"/>
  <c r="E45" i="2" s="1"/>
  <c r="AS51" i="1"/>
  <c r="L47" i="1"/>
  <c r="AM46" i="1"/>
  <c r="L46" i="1"/>
  <c r="AM44" i="1"/>
  <c r="L44" i="1"/>
  <c r="L42" i="1"/>
  <c r="L41" i="1"/>
  <c r="F33" i="3" l="1"/>
  <c r="BC53" i="1" s="1"/>
  <c r="BC51" i="1" s="1"/>
  <c r="P378" i="3"/>
  <c r="F31" i="3"/>
  <c r="BA53" i="1" s="1"/>
  <c r="BK378" i="3"/>
  <c r="J378" i="3" s="1"/>
  <c r="J69" i="3" s="1"/>
  <c r="T88" i="2"/>
  <c r="T87" i="2" s="1"/>
  <c r="J89" i="2"/>
  <c r="J58" i="2" s="1"/>
  <c r="BK88" i="2"/>
  <c r="AT52" i="1"/>
  <c r="J183" i="2"/>
  <c r="J63" i="2" s="1"/>
  <c r="BK182" i="2"/>
  <c r="J182" i="2" s="1"/>
  <c r="J62" i="2" s="1"/>
  <c r="P88" i="2"/>
  <c r="P87" i="2" s="1"/>
  <c r="AU52" i="1" s="1"/>
  <c r="R182" i="2"/>
  <c r="R87" i="2" s="1"/>
  <c r="F30" i="3"/>
  <c r="AZ53" i="1" s="1"/>
  <c r="J30" i="3"/>
  <c r="AV53" i="1" s="1"/>
  <c r="T105" i="3"/>
  <c r="J116" i="3"/>
  <c r="J59" i="3" s="1"/>
  <c r="BK105" i="3"/>
  <c r="J186" i="3"/>
  <c r="J63" i="3" s="1"/>
  <c r="J49" i="2"/>
  <c r="F84" i="2"/>
  <c r="F30" i="2"/>
  <c r="AZ52" i="1" s="1"/>
  <c r="E45" i="3"/>
  <c r="R185" i="3"/>
  <c r="J31" i="3"/>
  <c r="AW53" i="1" s="1"/>
  <c r="T185" i="3"/>
  <c r="J78" i="4"/>
  <c r="J57" i="4" s="1"/>
  <c r="BK77" i="4"/>
  <c r="J77" i="4" s="1"/>
  <c r="R105" i="3"/>
  <c r="F32" i="3"/>
  <c r="BB53" i="1" s="1"/>
  <c r="BB51" i="1" s="1"/>
  <c r="F34" i="3"/>
  <c r="BD53" i="1" s="1"/>
  <c r="BD51" i="1" s="1"/>
  <c r="W30" i="1" s="1"/>
  <c r="P290" i="3"/>
  <c r="P185" i="3" s="1"/>
  <c r="P104" i="3" s="1"/>
  <c r="AU53" i="1" s="1"/>
  <c r="J521" i="3"/>
  <c r="J77" i="3" s="1"/>
  <c r="BK520" i="3"/>
  <c r="J520" i="3" s="1"/>
  <c r="J76" i="3" s="1"/>
  <c r="J529" i="3"/>
  <c r="J81" i="3" s="1"/>
  <c r="BK528" i="3"/>
  <c r="J528" i="3" s="1"/>
  <c r="J80" i="3" s="1"/>
  <c r="R528" i="3"/>
  <c r="E67" i="4"/>
  <c r="F30" i="4"/>
  <c r="AZ54" i="1" s="1"/>
  <c r="F31" i="4"/>
  <c r="BA54" i="1" s="1"/>
  <c r="W29" i="1" l="1"/>
  <c r="AY51" i="1"/>
  <c r="BK185" i="3"/>
  <c r="J185" i="3" s="1"/>
  <c r="J62" i="3" s="1"/>
  <c r="BA51" i="1"/>
  <c r="AW51" i="1" s="1"/>
  <c r="AK27" i="1" s="1"/>
  <c r="W28" i="1"/>
  <c r="AX51" i="1"/>
  <c r="R104" i="3"/>
  <c r="J105" i="3"/>
  <c r="J57" i="3" s="1"/>
  <c r="T104" i="3"/>
  <c r="AT53" i="1"/>
  <c r="J27" i="4"/>
  <c r="J56" i="4"/>
  <c r="AZ51" i="1"/>
  <c r="AU51" i="1"/>
  <c r="J88" i="2"/>
  <c r="J57" i="2" s="1"/>
  <c r="BK87" i="2"/>
  <c r="J87" i="2" s="1"/>
  <c r="BK104" i="3" l="1"/>
  <c r="J104" i="3" s="1"/>
  <c r="J27" i="3" s="1"/>
  <c r="W27" i="1"/>
  <c r="W26" i="1"/>
  <c r="AV51" i="1"/>
  <c r="AG54" i="1"/>
  <c r="AN54" i="1" s="1"/>
  <c r="J36" i="4"/>
  <c r="J27" i="2"/>
  <c r="J56" i="2"/>
  <c r="J56" i="3" l="1"/>
  <c r="AG52" i="1"/>
  <c r="J36" i="2"/>
  <c r="AG53" i="1"/>
  <c r="AN53" i="1" s="1"/>
  <c r="J36" i="3"/>
  <c r="AK26" i="1"/>
  <c r="AT51" i="1"/>
  <c r="AN52" i="1" l="1"/>
  <c r="AG51" i="1"/>
  <c r="AK23" i="1" l="1"/>
  <c r="AK32" i="1" s="1"/>
  <c r="AN51" i="1"/>
</calcChain>
</file>

<file path=xl/sharedStrings.xml><?xml version="1.0" encoding="utf-8"?>
<sst xmlns="http://schemas.openxmlformats.org/spreadsheetml/2006/main" count="7705" uniqueCount="1267">
  <si>
    <t>Export VZ</t>
  </si>
  <si>
    <t>List obsahuje:</t>
  </si>
  <si>
    <t>1) Rekapitulace stavby</t>
  </si>
  <si>
    <t>2) Rekapitulace objektů stavby a soupisů prací</t>
  </si>
  <si>
    <t>3.0</t>
  </si>
  <si>
    <t/>
  </si>
  <si>
    <t>False</t>
  </si>
  <si>
    <t>{85620a7b-b605-42a8-9d84-f7f1d1d7d34a}</t>
  </si>
  <si>
    <t>&gt;&gt;  skryté sloupce  &lt;&lt;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</si>
  <si>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</si>
  <si>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</si>
  <si>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</si>
  <si>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</si>
  <si>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</si>
  <si>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</si>
  <si>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</si>
  <si>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</si>
  <si>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DRUPOS201704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</si>
  <si>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</si>
  <si>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</si>
  <si>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>MĚLNICKÁ BOUDA - PEC P. SN.- STAVEBNÍ ÚPRAVY UBYTOVACÍ ČÁSTI</t>
  </si>
  <si>
    <t>KSO:</t>
  </si>
  <si>
    <t>CC-CZ:</t>
  </si>
  <si>
    <t>Místo:</t>
  </si>
  <si>
    <t>PEC POD SNĚŽKOU</t>
  </si>
  <si>
    <t>Datum:</t>
  </si>
  <si>
    <t>25.5.2017</t>
  </si>
  <si>
    <t>Zadavatel:</t>
  </si>
  <si>
    <t>IČ:</t>
  </si>
  <si>
    <t>SDRUŽENÍ OZDRAVOVEN A LÉŠEBEN OKRESU TRUTNOV</t>
  </si>
  <si>
    <t>DIČ:</t>
  </si>
  <si>
    <t>Uchazeč:</t>
  </si>
  <si>
    <t>Vyplň údaj</t>
  </si>
  <si>
    <t>Projektant:</t>
  </si>
  <si>
    <t>DRUPOS TRUTNOV ING.,ARCH. ŽATECKÝ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</si>
  <si>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</si>
  <si>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</si>
  <si>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</si>
  <si>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</si>
  <si>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</si>
  <si>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</si>
  <si>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</si>
  <si>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</si>
  <si>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</si>
  <si>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</si>
  <si>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</si>
  <si>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</si>
  <si>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</si>
  <si>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</si>
  <si>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</si>
  <si>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</si>
  <si>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</si>
  <si>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</si>
  <si>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</si>
  <si>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</si>
  <si>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</si>
  <si>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</si>
  <si>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</si>
  <si>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</si>
  <si>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</si>
  <si>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</si>
  <si>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</si>
  <si>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</si>
  <si>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</si>
  <si>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</si>
  <si>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</si>
  <si>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</si>
  <si>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</si>
  <si>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</si>
  <si>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</si>
  <si>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</si>
  <si>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</si>
  <si>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</si>
  <si>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</si>
  <si>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</si>
  <si>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</si>
  <si>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01</t>
  </si>
  <si>
    <t>BOURACÍ PRÁCE</t>
  </si>
  <si>
    <t>STA</t>
  </si>
  <si>
    <t>1</t>
  </si>
  <si>
    <t>{706cdc49-daa5-435a-bad5-b07f3b74705a}</t>
  </si>
  <si>
    <t>2</t>
  </si>
  <si>
    <t>02</t>
  </si>
  <si>
    <t>STAVEBNÍ ÚPRAVY</t>
  </si>
  <si>
    <t>{70af8b88-e3aa-4906-b147-8d0e965a96c6}</t>
  </si>
  <si>
    <t>03</t>
  </si>
  <si>
    <t>MOBILIÁŘ</t>
  </si>
  <si>
    <t>{4c5e47a2-529a-49d1-97d2-2ecffded6893}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</si>
  <si>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</si>
  <si>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</si>
  <si>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</si>
  <si>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</si>
  <si>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</si>
  <si>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</si>
  <si>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</si>
  <si>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01 - BOURACÍ PRÁCE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</si>
  <si>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</si>
  <si>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</si>
  <si>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</si>
  <si>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</si>
  <si>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</si>
  <si>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</si>
  <si>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3 - Svislé a kompletní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</si>
  <si>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</si>
  <si>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</si>
  <si>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</si>
  <si>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</si>
  <si>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</si>
  <si>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762 - Konstrukce tesařské</t>
  </si>
  <si>
    <t xml:space="preserve">    766 - Konstrukce truhlářské</t>
  </si>
  <si>
    <t xml:space="preserve">    776 - Podlahy povlakové</t>
  </si>
  <si>
    <t>HZS - Hodinové zúčtovací sazby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</si>
  <si>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</si>
  <si>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</si>
  <si>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</si>
  <si>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</si>
  <si>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</si>
  <si>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</si>
  <si>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</si>
  <si>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</si>
  <si>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</si>
  <si>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</si>
  <si>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</si>
  <si>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</si>
  <si>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</si>
  <si>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</si>
  <si>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</si>
  <si>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</si>
  <si>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</si>
  <si>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3</t>
  </si>
  <si>
    <t>Svislé a kompletní konstrukce</t>
  </si>
  <si>
    <t>K</t>
  </si>
  <si>
    <t>317944321</t>
  </si>
  <si>
    <t>Válcované nosníky dodatečně osazované do připravených otvorů bez zazdění hlav do č. 12</t>
  </si>
  <si>
    <t>t</t>
  </si>
  <si>
    <t>CS ÚRS 2017 01</t>
  </si>
  <si>
    <t>4</t>
  </si>
  <si>
    <t>-537799562</t>
  </si>
  <si>
    <t>VV</t>
  </si>
  <si>
    <t>"SUT MREZI 28 A 28" 1,3*11,1*0,001</t>
  </si>
  <si>
    <t>317944323</t>
  </si>
  <si>
    <t>Válcované nosníky dodatečně osazované do připravených otvorů bez zazdění hlav č. 14 až 22</t>
  </si>
  <si>
    <t>-1511708146</t>
  </si>
  <si>
    <t xml:space="preserve">"MEZI 9 A 19  SUTEREN 3X I 16 DL 1300 MM" </t>
  </si>
  <si>
    <t>1,3*3*17,9*0,001</t>
  </si>
  <si>
    <t>"SUT MEZI 16 A 17"</t>
  </si>
  <si>
    <t>1,3*2*17,9*0,001</t>
  </si>
  <si>
    <t>Součet</t>
  </si>
  <si>
    <t>346244381</t>
  </si>
  <si>
    <t>Plentování ocelových válcovaných nosníků jednostranné cihlami na maltu, výška stojiny do 200 mm</t>
  </si>
  <si>
    <t>m2</t>
  </si>
  <si>
    <t>1345872086</t>
  </si>
  <si>
    <t xml:space="preserve">"MEZI 9 A 10  SUTEREN 3X I 16 DL 1300 MM" </t>
  </si>
  <si>
    <t>1,3*0,16*2</t>
  </si>
  <si>
    <t>1,3*2*0,16*2</t>
  </si>
  <si>
    <t>6</t>
  </si>
  <si>
    <t>Úpravy povrchů, podlahy a osazování výplní</t>
  </si>
  <si>
    <t>619991001</t>
  </si>
  <si>
    <t>Zakrytí vnitřních ploch před znečištěním včetně pozdějšího odkrytí podlah fólií přilepenou lepící páskou</t>
  </si>
  <si>
    <t>702538208</t>
  </si>
  <si>
    <t>"ODDĚLENÍ JEDNOTLIVÝCH ČÁSTÍ BUDOVY" 600</t>
  </si>
  <si>
    <t>9</t>
  </si>
  <si>
    <t>Ostatní konstrukce a práce, bourání</t>
  </si>
  <si>
    <t>5</t>
  </si>
  <si>
    <t>962031132</t>
  </si>
  <si>
    <t>Bourání příček z cihel, tvárnic nebo příčkovek z cihel pálených, plných nebo dutých na maltu vápennou nebo vápenocementovou, tl. do 100 mm</t>
  </si>
  <si>
    <t>-1129330330</t>
  </si>
  <si>
    <t>"SUTERÉN POZN 4" 0,8*2,7+0,6*2,7</t>
  </si>
  <si>
    <t>"17" 1*2,1</t>
  </si>
  <si>
    <t>"3.NP POZN 23" (0,815+0,1+0,84+1,7+0,815+0,1+0,84+0,8+1,4)*2,3</t>
  </si>
  <si>
    <t>"POZN 14" 3,35*2,3</t>
  </si>
  <si>
    <t>962031133</t>
  </si>
  <si>
    <t>Bourání příček z cihel, tvárnic nebo příčkovek z cihel pálených, plných nebo dutých na maltu vápennou nebo vápenocementovou, tl. do 150 mm</t>
  </si>
  <si>
    <t>-1420411308</t>
  </si>
  <si>
    <t>"2.NP POZN 14" (1,35+2,85)*2,45</t>
  </si>
  <si>
    <t>7</t>
  </si>
  <si>
    <t>965081213</t>
  </si>
  <si>
    <t>Bourání podlah z dlaždic bez podkladního lože nebo mazaniny, s jakoukoliv výplní spár keramických nebo xylolitových tl. do 10 mm, plochy přes 1 m2</t>
  </si>
  <si>
    <t>1293065546</t>
  </si>
  <si>
    <t>"2.NP KOTELNA POZ 15" 3,9</t>
  </si>
  <si>
    <t>"POZN 18" 13,5</t>
  </si>
  <si>
    <t>"3.NP POZN 15" 5,6</t>
  </si>
  <si>
    <t>"POZN 18" 11,5</t>
  </si>
  <si>
    <t>8</t>
  </si>
  <si>
    <t>967031132</t>
  </si>
  <si>
    <t>Přisekání (špicování) plošné nebo rovných ostění zdiva z cihel pálených rovných ostění, bez odstupu, po hrubém vybourání otvorů, na maltu vápennou nebo vápenocementovou</t>
  </si>
  <si>
    <t>2091161551</t>
  </si>
  <si>
    <t xml:space="preserve">"MEZI 9 A 10  SUTEREN" </t>
  </si>
  <si>
    <t>2,1*0,45*2</t>
  </si>
  <si>
    <t>1,3*0,3*2</t>
  </si>
  <si>
    <t>968072455</t>
  </si>
  <si>
    <t>Vybourání kovových rámů oken s křídly, dveřních zárubní, vrat, stěn, ostění nebo obkladů dveřních zárubní, plochy do 2 m2</t>
  </si>
  <si>
    <t>-18718841</t>
  </si>
  <si>
    <t>"SUTERÉN 28-29" 0,8*1,97</t>
  </si>
  <si>
    <t>"2. NP POZN 8" 0,6*1,97</t>
  </si>
  <si>
    <t>"POZN 9" 0,6*1,97*2</t>
  </si>
  <si>
    <t>"POZN 10"0,7*1,97*3</t>
  </si>
  <si>
    <t>"POZN 11" 0,7*1,97*4</t>
  </si>
  <si>
    <t>Mezisoučet</t>
  </si>
  <si>
    <t>"3.NP POZN 8 1 KS" 0,6*1,97</t>
  </si>
  <si>
    <t>"POZN 9 1 KS" 0,6*1,97</t>
  </si>
  <si>
    <t>"POZN 10 3 KS" 0,7*1,97*3</t>
  </si>
  <si>
    <t>"POZN 11 4 KS" 0,8*1,97*4</t>
  </si>
  <si>
    <t>"POZN 22 1 KS" 0,8*1,97</t>
  </si>
  <si>
    <t>10</t>
  </si>
  <si>
    <t>971033521</t>
  </si>
  <si>
    <t>Vybourání otvorů ve zdivu základovém nebo nadzákladovém z cihel, tvárnic, příčkovek z cihel pálených na maltu vápennou nebo vápenocementovou plochy do 1 m2, tl. do 100 mm</t>
  </si>
  <si>
    <t>1245115077</t>
  </si>
  <si>
    <t xml:space="preserve">"SUTERÉN MEZI 28 A 29" </t>
  </si>
  <si>
    <t>0,3*2</t>
  </si>
  <si>
    <t>11</t>
  </si>
  <si>
    <t>971033541</t>
  </si>
  <si>
    <t>Vybourání otvorů ve zdivu základovém nebo nadzákladovém z cihel, tvárnic, příčkovek z cihel pálených na maltu vápennou nebo vápenocementovou plochy do 1 m2, tl. do 300 mm</t>
  </si>
  <si>
    <t>m3</t>
  </si>
  <si>
    <t>-1564156808</t>
  </si>
  <si>
    <t xml:space="preserve">"MEZI  16 A 17 SUTERÉN" </t>
  </si>
  <si>
    <t>0,9*2*0,3</t>
  </si>
  <si>
    <t>12</t>
  </si>
  <si>
    <t>971033621</t>
  </si>
  <si>
    <t>Vybourání otvorů ve zdivu základovém nebo nadzákladovém z cihel, tvárnic, příčkovek z cihel pálených na maltu vápennou nebo vápenocementovou plochy do 4 m2, tl. do 100 mm</t>
  </si>
  <si>
    <t>597299088</t>
  </si>
  <si>
    <t xml:space="preserve">"2.NP POZN 7 2 KS "0,7*2,05*2 </t>
  </si>
  <si>
    <t xml:space="preserve">"3.NP POZN 7 1 KS "0,7*2,05*1 </t>
  </si>
  <si>
    <t>13</t>
  </si>
  <si>
    <t>971033651</t>
  </si>
  <si>
    <t>Vybourání otvorů ve zdivu základovém nebo nadzákladovém z cihel, tvárnic, příčkovek z cihel pálených na maltu vápennou nebo vápenocementovou plochy do 4 m2, tl. do 600 mm</t>
  </si>
  <si>
    <t>-1254196196</t>
  </si>
  <si>
    <t>1*2,1*0,45</t>
  </si>
  <si>
    <t>14</t>
  </si>
  <si>
    <t>974029664</t>
  </si>
  <si>
    <t>Vysekání rýh ve zdivu kamenném pro vtahování nosníků, před vybouráním otvoru do hl. 150 mm, při výšce nosníku do 150 mm</t>
  </si>
  <si>
    <t>m</t>
  </si>
  <si>
    <t>-1994794142</t>
  </si>
  <si>
    <t>"SUT MEZI 28 A 29" 1,3</t>
  </si>
  <si>
    <t>974029666</t>
  </si>
  <si>
    <t>Vysekání rýh ve zdivu kamenném pro vtahování nosníků, před vybouráním otvoru do hl. 150 mm, při výšce nosníku do 250 mm</t>
  </si>
  <si>
    <t>-487252289</t>
  </si>
  <si>
    <t>1,3*3</t>
  </si>
  <si>
    <t>1,3*2</t>
  </si>
  <si>
    <t>16</t>
  </si>
  <si>
    <t>978011191</t>
  </si>
  <si>
    <t>Otlučení vápenných nebo vápenocementových omítek vnitřních ploch stropů, v rozsahu přes 50 do 100 %</t>
  </si>
  <si>
    <t>-1879052071</t>
  </si>
  <si>
    <t>"2.NP POZN 21" 53</t>
  </si>
  <si>
    <t>"3.NP POZN 21" 18</t>
  </si>
  <si>
    <t>17</t>
  </si>
  <si>
    <t>978059541</t>
  </si>
  <si>
    <t>Odsekání obkladů stěn včetně otlučení podkladní omítky až na zdivo z obkládaček vnitřních, z jakýchkoliv materiálů, plochy přes 1 m2</t>
  </si>
  <si>
    <t>-1870418194</t>
  </si>
  <si>
    <t>"1.np varna 11"(2,5+2,9+0,3+1,2+0,8)*1,8*2+(1,025+4,825)*1,8*2+1,4*1,8*2</t>
  </si>
  <si>
    <t>-0,8*1,8*2-1,05*1,8- "okna" 3+1,5 "ostění"</t>
  </si>
  <si>
    <t>"2.NP POZ 18" 62</t>
  </si>
  <si>
    <t>"3.NP POZ 18" 62</t>
  </si>
  <si>
    <t>997</t>
  </si>
  <si>
    <t>Přesun sutě</t>
  </si>
  <si>
    <t>18</t>
  </si>
  <si>
    <t>997013214</t>
  </si>
  <si>
    <t>Vnitrostaveništní doprava suti a vybouraných hmot vodorovně do 50 m svisle ručně (nošením po schodech) pro budovy a haly výšky přes 12 do 15 m</t>
  </si>
  <si>
    <t>1817110064</t>
  </si>
  <si>
    <t>19</t>
  </si>
  <si>
    <t>997013501</t>
  </si>
  <si>
    <t>Odvoz suti a vybouraných hmot na skládku nebo meziskládku se složením, na vzdálenost do 1 km</t>
  </si>
  <si>
    <t>303905271</t>
  </si>
  <si>
    <t>20</t>
  </si>
  <si>
    <t>997013509</t>
  </si>
  <si>
    <t>Odvoz suti a vybouraných hmot na skládku nebo meziskládku se složením, na vzdálenost Příplatek k ceně za každý další i započatý 1 km přes 1 km</t>
  </si>
  <si>
    <t>-1717137571</t>
  </si>
  <si>
    <t>50,562*35 'Přepočtené koeficientem množství</t>
  </si>
  <si>
    <t>997013803</t>
  </si>
  <si>
    <t>Poplatek za uložení stavebního odpadu na skládce (skládkovné) z keramických materiálů</t>
  </si>
  <si>
    <t>-1962829404</t>
  </si>
  <si>
    <t>22</t>
  </si>
  <si>
    <t>997013831</t>
  </si>
  <si>
    <t>Poplatek za uložení stavebního odpadu na skládce (skládkovné) směsného</t>
  </si>
  <si>
    <t>1544464730</t>
  </si>
  <si>
    <t>PSV</t>
  </si>
  <si>
    <t>Práce a dodávky PSV</t>
  </si>
  <si>
    <t>713</t>
  </si>
  <si>
    <t>Izolace tepelné</t>
  </si>
  <si>
    <t>23</t>
  </si>
  <si>
    <t>713110831</t>
  </si>
  <si>
    <t>Odstranění tepelné izolace běžných stavebních konstrukcí z rohoží, pásů, dílců, desek, bloků stropů nebo podhledů připevněných přibitím nebo nastřelením do 100 mm z vláknitých materiálů, tloušťka izolace</t>
  </si>
  <si>
    <t>-1281754466</t>
  </si>
  <si>
    <t>"2.NP POZN  21" 53</t>
  </si>
  <si>
    <t>"3.NP POZN  21" 18</t>
  </si>
  <si>
    <t>762</t>
  </si>
  <si>
    <t>Konstrukce tesařské</t>
  </si>
  <si>
    <t>24</t>
  </si>
  <si>
    <t>762111811</t>
  </si>
  <si>
    <t>Demontáž stěn a příček z hranolků, fošen nebo latí</t>
  </si>
  <si>
    <t>1715581944</t>
  </si>
  <si>
    <t>"2.NP POZN 13" 4*2,45*2</t>
  </si>
  <si>
    <t>4,3*2,45</t>
  </si>
  <si>
    <t>"3.NP POZN 13" 4*2,3+4*2,3*2</t>
  </si>
  <si>
    <t>25</t>
  </si>
  <si>
    <t>762420812</t>
  </si>
  <si>
    <t>Demontáž obložení stropů nebo střešních podhledů z cementotřískových desek šroubovaných na sraz, tloušťka desky do 16 mm</t>
  </si>
  <si>
    <t>-1946909638</t>
  </si>
  <si>
    <t>"2.NP POZN 19" 133,5</t>
  </si>
  <si>
    <t>"3.NP POZ 19" 136</t>
  </si>
  <si>
    <t>26</t>
  </si>
  <si>
    <t>762430832</t>
  </si>
  <si>
    <t>Demontáž obložení stěn z cementotřískových desek šroubovaných na pero a drážku, tloušťka desky do 16 mm</t>
  </si>
  <si>
    <t>139994693</t>
  </si>
  <si>
    <t>"2. NP ROZŠÍŘENÍ OTVORU PRO DVEŘE POZN 11 4 KS" 0,2*2,1*2*4</t>
  </si>
  <si>
    <t>"2.NP POZN 12 2 KS" 1*2*2*2</t>
  </si>
  <si>
    <t>"2.NP POZN 13" 4*2,45*2*2</t>
  </si>
  <si>
    <t>4,3*2,45*2</t>
  </si>
  <si>
    <t>"3.NP POZN 11 4 KS" 0,2*1,2*2*4</t>
  </si>
  <si>
    <t>"3.NP POZN 12 2 KS" 1*2*2*2</t>
  </si>
  <si>
    <t>"3.NP POZN 13"( 4*2,3+4*2,3*2)*2</t>
  </si>
  <si>
    <t>27</t>
  </si>
  <si>
    <t>762521811</t>
  </si>
  <si>
    <t>Demontáž podlah bez polštářů z prken tl. do 32 mm</t>
  </si>
  <si>
    <t>-1853355371</t>
  </si>
  <si>
    <t>"2.NP POZN 16" 49,5</t>
  </si>
  <si>
    <t>"3.NP POZN 16" 41</t>
  </si>
  <si>
    <t>28</t>
  </si>
  <si>
    <t>762526811</t>
  </si>
  <si>
    <t>Demontáž podlah z desek dřevotřískových, překližkových, sololitových tl. do 20 mm bez polštářů</t>
  </si>
  <si>
    <t>1689867390</t>
  </si>
  <si>
    <t>29</t>
  </si>
  <si>
    <t>762711810</t>
  </si>
  <si>
    <t>Demontáž prostorových vázaných konstrukcí z řeziva hraněného nebo polohraněného průřezové plochy do 120 cm2</t>
  </si>
  <si>
    <t>1108490250</t>
  </si>
  <si>
    <t xml:space="preserve">"POZN 12 - PDOSTRANĚNÍ HRANOLŮ 80/50 V PŘÍČKÁCH" </t>
  </si>
  <si>
    <t>"2.NP 2 KS DL 2,1 M "2*2,1*2</t>
  </si>
  <si>
    <t>"3.NP 2 KS DL 2,1 M "2*2,1*2</t>
  </si>
  <si>
    <t>766</t>
  </si>
  <si>
    <t>Konstrukce truhlářské</t>
  </si>
  <si>
    <t>30</t>
  </si>
  <si>
    <t>766411821</t>
  </si>
  <si>
    <t>Demontáž obložení stěn palubkami</t>
  </si>
  <si>
    <t>-1117957349</t>
  </si>
  <si>
    <t>"POZN 20" 42,5</t>
  </si>
  <si>
    <t>"3.NP POZN 13" (4,3*2,3+4*2,3*2)*2</t>
  </si>
  <si>
    <t>"POZN 20" 40</t>
  </si>
  <si>
    <t>31</t>
  </si>
  <si>
    <t>766411822</t>
  </si>
  <si>
    <t>Demontáž obložení stěn podkladových roštů</t>
  </si>
  <si>
    <t>421629288</t>
  </si>
  <si>
    <t>32</t>
  </si>
  <si>
    <t>766691914</t>
  </si>
  <si>
    <t>Ostatní práce vyvěšení nebo zavěšení křídel s případným uložením a opětovným zavěšením po provedení stavebních změn dřevěných dveřních, plochy do 2 m2</t>
  </si>
  <si>
    <t>kus</t>
  </si>
  <si>
    <t>202653756</t>
  </si>
  <si>
    <t>"SUTERÉN 28-29" 1</t>
  </si>
  <si>
    <t>"2. NP POZN 8" 1</t>
  </si>
  <si>
    <t>"POZN 9" 2</t>
  </si>
  <si>
    <t>"POZN 10"3</t>
  </si>
  <si>
    <t>"POZN 11"4</t>
  </si>
  <si>
    <t>"3. NP POZN 8" 1</t>
  </si>
  <si>
    <t>"POZN 9" 1</t>
  </si>
  <si>
    <t>"POZN 22" 1</t>
  </si>
  <si>
    <t>776</t>
  </si>
  <si>
    <t>Podlahy povlakové</t>
  </si>
  <si>
    <t>33</t>
  </si>
  <si>
    <t>776111115</t>
  </si>
  <si>
    <t>Příprava podkladu broušení podlah stávajícího podkladu před litím stěrky</t>
  </si>
  <si>
    <t>734964266</t>
  </si>
  <si>
    <t>"2.NP NOVÉ PVC" 15,7+21+16,25+21,5+18,2+16,6+14,95</t>
  </si>
  <si>
    <t>14,65+8,55+3,25+9,2+18,6+17,5+75</t>
  </si>
  <si>
    <t>"3.NP" 5,6+2,35+6,35+24,5+23,6+21,5+18,2+16,6+14,95+12,4+10,8</t>
  </si>
  <si>
    <t>pvc</t>
  </si>
  <si>
    <t>34</t>
  </si>
  <si>
    <t>776201812</t>
  </si>
  <si>
    <t>Demontáž povlakových podlahovin lepených ručně s podložkou</t>
  </si>
  <si>
    <t>372040463</t>
  </si>
  <si>
    <t>"POZN 17" 76</t>
  </si>
  <si>
    <t>"POZN 18" 5,015*4,3+6,45*4,3-1,735*0,6+1,4*(4,35+4,37+1,98)+5,015*4+4,3*4+4,53*4+2,7*4</t>
  </si>
  <si>
    <t>"2.NP POZN 16" 41</t>
  </si>
  <si>
    <t>"POZN 17" 22,5</t>
  </si>
  <si>
    <t>"POZN 19" 136</t>
  </si>
  <si>
    <t>35</t>
  </si>
  <si>
    <t>776410811</t>
  </si>
  <si>
    <t>Demontáž soklíků nebo lišt pryžových nebo plastových</t>
  </si>
  <si>
    <t>-449858009</t>
  </si>
  <si>
    <t>"2.NP POZN 16"55</t>
  </si>
  <si>
    <t>"POZN 17" 70</t>
  </si>
  <si>
    <t>"3.NP" 130</t>
  </si>
  <si>
    <t>36</t>
  </si>
  <si>
    <t>776991821</t>
  </si>
  <si>
    <t>Ostatní práce odstranění lepidla ručně z podlah</t>
  </si>
  <si>
    <t>47145667</t>
  </si>
  <si>
    <t>"2.NP POZN 17" 76</t>
  </si>
  <si>
    <t>"POZN  19" 133,5</t>
  </si>
  <si>
    <t>"3.NP POZN 17" 22,5</t>
  </si>
  <si>
    <t>"3.NP POZN 19" 136</t>
  </si>
  <si>
    <t>HZS</t>
  </si>
  <si>
    <t>Hodinové zúčtovací sazby</t>
  </si>
  <si>
    <t>37</t>
  </si>
  <si>
    <t>HZS1301</t>
  </si>
  <si>
    <t>Hodinové zúčtovací sazby profesí HSV provádění konstrukcí zedník</t>
  </si>
  <si>
    <t>hod</t>
  </si>
  <si>
    <t>512</t>
  </si>
  <si>
    <t>1171396344</t>
  </si>
  <si>
    <t>"BOURACÍ PRÁCE JINDE NESPECIFIKOVANÉ" 90</t>
  </si>
  <si>
    <t>VINYL</t>
  </si>
  <si>
    <t>427,8</t>
  </si>
  <si>
    <t>STĚNY</t>
  </si>
  <si>
    <t>282,819</t>
  </si>
  <si>
    <t>02 - STAVEBNÍ ÚPRAVY</t>
  </si>
  <si>
    <t xml:space="preserve">    998 - Přesun hmot</t>
  </si>
  <si>
    <t xml:space="preserve">    711 - Izolace proti vodě, vlhkosti a plynům</t>
  </si>
  <si>
    <t xml:space="preserve">    720 A 730 - ZDRAVOTECHNIKA A ÚSTŘEDNÍ VYTÁPĚNÍ</t>
  </si>
  <si>
    <t xml:space="preserve">    741 - Elektroinstalace - silnoproud</t>
  </si>
  <si>
    <t xml:space="preserve">    763 - Konstrukce suché výstavby</t>
  </si>
  <si>
    <t xml:space="preserve">    771 - Podlahy z dlaždic</t>
  </si>
  <si>
    <t xml:space="preserve">    777 - Podlahy lité</t>
  </si>
  <si>
    <t xml:space="preserve">    781 - Dokončovací práce - obklady</t>
  </si>
  <si>
    <t xml:space="preserve">    783 - Dokončovací práce - nátěry</t>
  </si>
  <si>
    <t xml:space="preserve">    784 - Dokončovací práce - malby a tapety</t>
  </si>
  <si>
    <t>M - Práce a dodávky M</t>
  </si>
  <si>
    <t xml:space="preserve">    24-M - Montáže vzduchotechnických zařízení</t>
  </si>
  <si>
    <t>OST - Ostatní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</si>
  <si>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</si>
  <si>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</si>
  <si>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</si>
  <si>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</si>
  <si>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</si>
  <si>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340238211</t>
  </si>
  <si>
    <t>Zazdívka otvorů v příčkách nebo stěnách plochy přes 0,25 m2 do 1 m2 cihlami pálenými, tl. do 100 mm</t>
  </si>
  <si>
    <t>-961383395</t>
  </si>
  <si>
    <t>"SUTERÉN POSUNUTÍ DVEŘÍ 28-29" 0,3*2,1</t>
  </si>
  <si>
    <t>342272323</t>
  </si>
  <si>
    <t>Příčky z pórobetonových přesných příčkovek [YTONG] hladkých, objemové hmotnosti 500 kg/m3 na tenké maltové lože, tloušťky příčky 100 mm</t>
  </si>
  <si>
    <t>-1058725886</t>
  </si>
  <si>
    <t xml:space="preserve">"SUTERÉN" </t>
  </si>
  <si>
    <t>"08-09"(1,25+0,9+0,1+2,95)*2,1-0,8*1,97</t>
  </si>
  <si>
    <t>"POZN 4"( 1,55+0,35)*2,7-0,7*1,97</t>
  </si>
  <si>
    <t>342291121</t>
  </si>
  <si>
    <t>Ukotvení příček plochými kotvami, do konstrukce cihelné</t>
  </si>
  <si>
    <t>-524424424</t>
  </si>
  <si>
    <t>"SUTERÉN" 2*21+2*2,7+2*2,7</t>
  </si>
  <si>
    <t>611135101</t>
  </si>
  <si>
    <t>Hrubá výplň rýh maltou jakékoli šířky rýhy ve stropech</t>
  </si>
  <si>
    <t>677978105</t>
  </si>
  <si>
    <t>"SUTERÉN 17" 0,1*1,0</t>
  </si>
  <si>
    <t>611325221</t>
  </si>
  <si>
    <t>Vápenocementová nebo vápenná omítka jednotlivých malých ploch štuková na stropech, plochy jednotlivě do 0,09 m2</t>
  </si>
  <si>
    <t>1656976002</t>
  </si>
  <si>
    <t>"SUTERÍN 17" 1</t>
  </si>
  <si>
    <t>612131121</t>
  </si>
  <si>
    <t>Podkladní a spojovací vrstva vnitřních omítaných ploch penetrace akrylát-silikonová nanášená ručně stěn</t>
  </si>
  <si>
    <t>1495470494</t>
  </si>
  <si>
    <t>"SUTERÉN 08-09" (1,25+0,9+0,+2,95+1,25+0,8+2,95)*2,1-0,8*1,97*2</t>
  </si>
  <si>
    <t>"POZN 4" (1,55+0,35)*2,7*2</t>
  </si>
  <si>
    <t>"POZN 5" 0,3*2*2</t>
  </si>
  <si>
    <t>"2.NP CHODBA SEKCE 2"11,6*2,43*2-0,8*1,97*5</t>
  </si>
  <si>
    <t>"3.NP SKECE 2"16,8*2,27*2-3*2,27-0,8*1,97*6</t>
  </si>
  <si>
    <t>"2.NP POKOJE SEKCE 2 - ZDI K CHODBĚ" (5+1,2+3,515+3,4+2,55+3,25+2,915)*2,43</t>
  </si>
  <si>
    <t>-0,8*1,97*5</t>
  </si>
  <si>
    <t>"3.NP SEKCE 2 POKOJE K CHODBĚ" (5+1,2+3,515+3,4+2,55+3,25+1,865+2,55+2,7)*2,27</t>
  </si>
  <si>
    <t>-0,8*1,97*6</t>
  </si>
  <si>
    <t>"PENETRACE MALÝCH PLOCHA PO OBJEKTU  - ODAHD" 50</t>
  </si>
  <si>
    <t>612135101</t>
  </si>
  <si>
    <t>Hrubá výplň rýh maltou jakékoli šířky rýhy ve stěnách</t>
  </si>
  <si>
    <t>-144465173</t>
  </si>
  <si>
    <t>"SUTERÉN 17" 0,1*2,1</t>
  </si>
  <si>
    <t>"PO I NOSIČÍCH" 1,3*0,2*2*2</t>
  </si>
  <si>
    <t>612142001</t>
  </si>
  <si>
    <t>Potažení vnitřních ploch pletivem v ploše nebo pruzích, na plném podkladu sklovláknitým vtlačením do tmelu stěn</t>
  </si>
  <si>
    <t>-1686526271</t>
  </si>
  <si>
    <t>612311131</t>
  </si>
  <si>
    <t>Potažení vnitřních ploch štukem tloušťky do 3 mm svislých konstrukcí stěn</t>
  </si>
  <si>
    <t>159028898</t>
  </si>
  <si>
    <t>612325212</t>
  </si>
  <si>
    <t>Vápenocementová nebo vápenná omítka jednotlivých malých ploch hladká na stěnách, plochy jednotlivě přes 0,09 do 0,25 m2</t>
  </si>
  <si>
    <t>-1117813485</t>
  </si>
  <si>
    <t>"SURERÉN 28-29" 2</t>
  </si>
  <si>
    <t>"17" 1</t>
  </si>
  <si>
    <t>612325213</t>
  </si>
  <si>
    <t>Vápenocementová nebo vápenná omítka jednotlivých malých ploch hladká na stěnách, plochy jednotlivě přes 0,25 do 1 m2</t>
  </si>
  <si>
    <t>503660900</t>
  </si>
  <si>
    <t>"SUTERÉN 28-29" 2</t>
  </si>
  <si>
    <t>612325222</t>
  </si>
  <si>
    <t>Vápenocementová nebo vápenná omítka jednotlivých malých ploch štuková na stěnách, plochy jednotlivě přes 0,09 do 0,25 m2</t>
  </si>
  <si>
    <t>-1301765012</t>
  </si>
  <si>
    <t>"SUTERÉN PO I NOSIČÍCH 09-19 A 17-16" 2*2</t>
  </si>
  <si>
    <t>612325302</t>
  </si>
  <si>
    <t>Vápenocementová nebo vápenná omítka ostění nebo nadpraží štuková</t>
  </si>
  <si>
    <t>-1521254752</t>
  </si>
  <si>
    <t>"SUTERÉN 09-19" 2,1*0,45*2+1*0,45</t>
  </si>
  <si>
    <t>"17-19" 2*0,3*2+0,9*0,3</t>
  </si>
  <si>
    <t>612335202</t>
  </si>
  <si>
    <t>Cementová omítka jednotlivých malých ploch hrubá na stěnách, plochy jednotlivě přes 0,09 do 0,25 m2</t>
  </si>
  <si>
    <t>570703970</t>
  </si>
  <si>
    <t>619995001</t>
  </si>
  <si>
    <t>Začištění omítek (s dodáním hmot) kolem oken, dveří, podlah, obkladů apod.</t>
  </si>
  <si>
    <t>1424131764</t>
  </si>
  <si>
    <t>"OKOLO OBKLADŮ" 80</t>
  </si>
  <si>
    <t>"OKOLO DVEŘÍ A OPRAVOVANÝCH PLOCH" 350</t>
  </si>
  <si>
    <t>631311131</t>
  </si>
  <si>
    <t>Doplnění dosavadních mazanin prostým betonem s dodáním hmot, bez potěru, plochy jednotlivě do 1 m2 a tl. přes 80 mm</t>
  </si>
  <si>
    <t>460667854</t>
  </si>
  <si>
    <t>"SUTERÉN 09-19" 0,45*1*0,1</t>
  </si>
  <si>
    <t>"17" 0,1*1*0,1+0,9*0,2*0,1</t>
  </si>
  <si>
    <t>642942111</t>
  </si>
  <si>
    <t>Osazování zárubní nebo rámů kovových dveřních lisovaných nebo z úhelníků bez dveřních křídel, na cementovou maltu, plochy otvoru do 2,5 m2</t>
  </si>
  <si>
    <t>-458393218</t>
  </si>
  <si>
    <t>"SUTERÉN 08-09 A 04" 2</t>
  </si>
  <si>
    <t>642944121</t>
  </si>
  <si>
    <t>Osazení ocelových dveřních zárubní lisovaných nebo z úhelníků dodatečně s vybetonováním prahu, plochy do 2,5 m2</t>
  </si>
  <si>
    <t>1532707043</t>
  </si>
  <si>
    <t xml:space="preserve">"SUTERÉN 9-19" 1 </t>
  </si>
  <si>
    <t>"28-29 "1</t>
  </si>
  <si>
    <t>4+1</t>
  </si>
  <si>
    <t>M</t>
  </si>
  <si>
    <t>553311170</t>
  </si>
  <si>
    <t>zárubeň ocelová pro běžné zdění hranatý profil 110 800 L/P</t>
  </si>
  <si>
    <t>999745292</t>
  </si>
  <si>
    <t>"SUTERÉN" 3</t>
  </si>
  <si>
    <t>553311150</t>
  </si>
  <si>
    <t>zárubeň ocelová pro běžné zdění hranatý profil 110 700 L/P</t>
  </si>
  <si>
    <t>508517048</t>
  </si>
  <si>
    <t>642945111</t>
  </si>
  <si>
    <t>Osazování ocelových zárubní protipožárních nebo protiplynových dveří do vynechaného otvoru, s obetonováním, dveří jednokřídlových do 2,5 m2</t>
  </si>
  <si>
    <t>-973338943</t>
  </si>
  <si>
    <t>553312220</t>
  </si>
  <si>
    <t>zárubeň ocelová pro běžné zdění hranatý profil s drážko 160 800 L/P</t>
  </si>
  <si>
    <t>2084704928</t>
  </si>
  <si>
    <t>949101111</t>
  </si>
  <si>
    <t>Lešení pomocné pracovní pro objekty pozemních staveb pro zatížení do 150 kg/m2, o výšce lešeňové podlahy do 1,9 m</t>
  </si>
  <si>
    <t>1576623058</t>
  </si>
  <si>
    <t>952901111</t>
  </si>
  <si>
    <t>Vyčištění budov nebo objektů před předáním do užívání budov bytové nebo občanské výstavby - zametení a umytí podlah, dlažeb, obkladů, schodů v místnostech, chodbách a schodištích, vyčištění a umytí oken, dveří s rámy, zárubněmi, umytí a vyčištění jiných zasklených a natíraných ploch a zařizovacích předmětů, při světlé výšce podlaží do 4 m</t>
  </si>
  <si>
    <t>-98598379</t>
  </si>
  <si>
    <t>197*5</t>
  </si>
  <si>
    <t>998</t>
  </si>
  <si>
    <t>Přesun hmot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</si>
  <si>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</si>
  <si>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</si>
  <si>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549070604</t>
  </si>
  <si>
    <t>711</t>
  </si>
  <si>
    <t>Izolace proti vodě, vlhkosti a plynům</t>
  </si>
  <si>
    <t>711461103</t>
  </si>
  <si>
    <t>Provedení izolace proti povrchové a podpovrchové tlakové vodě fóliemi na ploše vodorovné V přilepenou v plné ploše</t>
  </si>
  <si>
    <t>846018411</t>
  </si>
  <si>
    <t>"2.NP SOC ZAŘ POZN 5  03"3,7*2-0,6*0,8</t>
  </si>
  <si>
    <t>"08+11"2,55*2,05*2</t>
  </si>
  <si>
    <t>"3.NP SEKCE 2 05" 3,7*2-0,6*0,8</t>
  </si>
  <si>
    <t>283220810</t>
  </si>
  <si>
    <t>fólie zemní hydroizolační mPVC, tl. 1,5 mm, šířka 2,05 délka role 20 m, světle zelená</t>
  </si>
  <si>
    <t>-1869189466</t>
  </si>
  <si>
    <t>34,75*1,15 'Přepočtené koeficientem množství</t>
  </si>
  <si>
    <t>711462103</t>
  </si>
  <si>
    <t>Provedení izolace proti povrchové a podpovrchové tlakové vodě fóliemi na ploše svislé S přilepenou v plné ploše</t>
  </si>
  <si>
    <t>-1273586600</t>
  </si>
  <si>
    <t>"2.NP SOC ZAŘ POZN 5  03"(3,7+2)*2*0,15-0,8*0,15</t>
  </si>
  <si>
    <t>"08+11"(2,55+2,05)*2*0,15*2-0,7*0,15*2</t>
  </si>
  <si>
    <t>"3.NP SEKCE 2 05" (3,7+2)*2*0,15-0,7*0,15</t>
  </si>
  <si>
    <t>"08+11"(2,55+2,05)*2*0,15-0,7*2*0,15</t>
  </si>
  <si>
    <t>-1856308081</t>
  </si>
  <si>
    <t>6,915*1,2 'Přepočtené koeficientem množství</t>
  </si>
  <si>
    <t>711493111</t>
  </si>
  <si>
    <t>1084943294</t>
  </si>
  <si>
    <t>"2.np" 1,3+5,5+3,5+3,9+4,85+4,85+5,4+4,85+3,14</t>
  </si>
  <si>
    <t>"3.np" 5,5+3,5+3,9+4,85+4,7+5,7</t>
  </si>
  <si>
    <t>podlaha24</t>
  </si>
  <si>
    <t>711493121</t>
  </si>
  <si>
    <t>1272713280</t>
  </si>
  <si>
    <t>"2.np část 1 05"(2,55+2,3)*2*2-0,7*1,97*2-0,6*1,97+(1,25+0,9)*2*2-0,6*1,97</t>
  </si>
  <si>
    <t>"02"(1+1,3)*2*5-0,6*1,97</t>
  </si>
  <si>
    <t>"2.np část 2 03" (1,2+0,8+1,4)*2*2-0,7*1,97-0,6*1,97</t>
  </si>
  <si>
    <t>(1,2+0,95)*2*2-0,6*1,97</t>
  </si>
  <si>
    <t>"05"(1,35+2)*2*2-0,7*1,97-0,6*1,97+(1,2+0,95)*2*2-0,6*1,97</t>
  </si>
  <si>
    <t>"08"(2,55+2,05)*2*2-0,7*1,97*2-0,6*1,97</t>
  </si>
  <si>
    <t>(1,5+0,9)*2*2-0,6*1,97</t>
  </si>
  <si>
    <t>"11"(2,55+2,05)*2*2-0,7*1,97*2-0,6*1,97+(1,5+0,9)*2*2-0,6*1,97</t>
  </si>
  <si>
    <t>"14"(1,25+2)*2*2-0,6*1,97*3</t>
  </si>
  <si>
    <t>"15"(2+1,5)*2*2-0,6*1,97*3</t>
  </si>
  <si>
    <t>(1,25+0,95)*2*2-0,6*1,97</t>
  </si>
  <si>
    <t>(1,205+0,95)*2*2-0,6*1,97</t>
  </si>
  <si>
    <t>"3.částb 03"(1,9+1,5)*2*2-0,7*1,97-0,6*1,97*2</t>
  </si>
  <si>
    <t>(1+1+0,9)*2*2*2-0,6*1,97*2</t>
  </si>
  <si>
    <t>"3.np část 1 06" (1,8+3,2)*2-0,7*1,97-0,6*1,97+(1,7+0,9)*2*2-0,6*1,97</t>
  </si>
  <si>
    <t>"3.np část 2 03" (1,2+0,8+1,4)*2*2-0,7*1,97-0,6*1,97</t>
  </si>
  <si>
    <t>"13"(1,7+2,1)*2*2-0,6*1,97*3</t>
  </si>
  <si>
    <t>(0,95+1,1)*2*2-0,6*10,97</t>
  </si>
  <si>
    <t>(1,05+1,1)*2*2-0,6*1,97</t>
  </si>
  <si>
    <t>"ZA UMYVADLY 2.NP" 1*1,5*(2+2+1)</t>
  </si>
  <si>
    <t>"!3.NP" 1*1,5*(1+2)</t>
  </si>
  <si>
    <t>SVISLÁ</t>
  </si>
  <si>
    <t>283552020</t>
  </si>
  <si>
    <t>páska těsnící hydroizolačních stěrek pro běžné zatížení 120 mm x 10 m</t>
  </si>
  <si>
    <t>-443792929</t>
  </si>
  <si>
    <t>"SVISLE + VODOROVNĚ</t>
  </si>
  <si>
    <t>"2.NP 05+02"(6+4+4)*2+(2+3+2,55)*2-0,7*2-0,6+(1,25+0,9)*2-0,6+(1,3+1)*2-0,6</t>
  </si>
  <si>
    <t>"03+05"(6+4)*2*2(2+1,35)*2*2-0,7*2-0,6*2+(1,2+0,95)*2*2-0,6*2</t>
  </si>
  <si>
    <t>"08+11"(6+4)*2*2+(2,55+2,05)*2*2-0,7*4-0,6*2+(1,5+0,9)*2*2-0,6*2</t>
  </si>
  <si>
    <t>"14+15"(4+4+4+4)*2+(1,25+2)*2-0,6*2+(1,5+2)*2-0,6*3+(1,25+0,95)*2-0,6+(0,95+1,25)*2-0,6</t>
  </si>
  <si>
    <t>"3.částb 03"(1,9+1,5)*2*2-0,7*1,97-0,6*1,97*2+(1,9+1,5)*2-0,7-0,6*2+(1+0,9)*2*2-0,6*2</t>
  </si>
  <si>
    <t>(1+1+0,9)*2*2*2-0,6*1,97*2(1,55+1,6)*2-0,7-0,6+(1,2+0,9)*2-0,6</t>
  </si>
  <si>
    <t>"3.NP 03"(6+4+4)*2 + (2+1,35)*2-0,7-0,6+(1,2+0,9)*2-0,6</t>
  </si>
  <si>
    <t>"03"(6+4)*2*2+(1,4+2)*2-0,7-0,6+(0,95+1,2)*2-0,6</t>
  </si>
  <si>
    <t>"08+11"(6+4)*2*2+(2,55+2,05)*2*2-0,7*4-0,6*2</t>
  </si>
  <si>
    <t>"13"(4+4+4)*2+(2,1+1,7)*2-0,7-0,6*2+(0,95+1,1)*2-0,6+(1,05+1,1)*2-0,6</t>
  </si>
  <si>
    <t>"06"(6+4)*2+(1,8+3,2)*2-0,7-0,6+(1,7+0,9)*2-0,6</t>
  </si>
  <si>
    <t>998711103</t>
  </si>
  <si>
    <t>Přesun hmot pro izolace proti vodě, vlhkosti a plynům stanovený z hmotnosti přesunovaného materiálu vodorovná dopravní vzdálenost do 50 m v objektech výšky přes 12 do 60 m</t>
  </si>
  <si>
    <t>-118561681</t>
  </si>
  <si>
    <t>713111111</t>
  </si>
  <si>
    <t>Montáž tepelné izolace stropů rohožemi, pásy, dílci, deskami, bloky (izolační materiál ve specifikaci) vrchem bez překrytí lepenkou kladenými volně</t>
  </si>
  <si>
    <t>187879559</t>
  </si>
  <si>
    <t>"ČÁST 1" 3,35*2,975</t>
  </si>
  <si>
    <t>"ČÁST 2" 16,8*3,02</t>
  </si>
  <si>
    <t>"ČÁST 3" (5,9+0,1+7,85)*2,96</t>
  </si>
  <si>
    <t>283723190</t>
  </si>
  <si>
    <t>deska z pěnového polystyrenu pro trvalé zatížení v tlaku (max. 2000 kg/m2) 1000 x 500 x 160 mm</t>
  </si>
  <si>
    <t>-726997363</t>
  </si>
  <si>
    <t>101,698*1,02 'Přepočtené koeficientem množství</t>
  </si>
  <si>
    <t>1889069248</t>
  </si>
  <si>
    <t xml:space="preserve">"ČÁST 2 - HAMBÁLKY" </t>
  </si>
  <si>
    <t>2,025*2*11,6</t>
  </si>
  <si>
    <t>631508500</t>
  </si>
  <si>
    <t>pás tepelně izolační pro izolace trámových stropů, podhledů a nepochůz.půd 120 mm 6000x1200 mm</t>
  </si>
  <si>
    <t>-1667678569</t>
  </si>
  <si>
    <t>46,98*1,02 'Přepočtené koeficientem množství</t>
  </si>
  <si>
    <t>38</t>
  </si>
  <si>
    <t>631508510</t>
  </si>
  <si>
    <t>pás tepelně izolační pro izolace trámových stropů, podhledů a nepochůz.půd 140 mm 5000x1200 mm</t>
  </si>
  <si>
    <t>589042927</t>
  </si>
  <si>
    <t>39</t>
  </si>
  <si>
    <t>713131155</t>
  </si>
  <si>
    <t>Montáž tepelné izolace stěn rohožemi, pásy, deskami, dílci, bloky (izolační materiál ve specifikaci) vložením dvouvrstvě</t>
  </si>
  <si>
    <t>924535892</t>
  </si>
  <si>
    <t xml:space="preserve">"DO SDK INSTALAČNÍCH PŘÍČEK" </t>
  </si>
  <si>
    <t xml:space="preserve">"2.NP 05"1*2,46 </t>
  </si>
  <si>
    <t>"0,4+05+08"1,05*2,34+1*2,34</t>
  </si>
  <si>
    <t>"3.NP" 1,05*2,27*2+1*2,27+(1,05+1,1)*2,27</t>
  </si>
  <si>
    <t>40</t>
  </si>
  <si>
    <t>631481530</t>
  </si>
  <si>
    <t>deska izolační minerální pro suchou výstavbu univerzální λ-0.035 600x1200 mm tl. 80 mm</t>
  </si>
  <si>
    <t>577889847</t>
  </si>
  <si>
    <t>19,175*2*1,04</t>
  </si>
  <si>
    <t>41</t>
  </si>
  <si>
    <t>713151111</t>
  </si>
  <si>
    <t>Montáž tepelné izolace střech šikmých rohožemi, pásy, deskami (izolační materiál ve specifikaci) kladenými volně mezi krokve</t>
  </si>
  <si>
    <t>-1467214437</t>
  </si>
  <si>
    <t>"ČÁST 1" 6,35*6,245*2</t>
  </si>
  <si>
    <t>"ČÁST 2" 16,8*3,135*2</t>
  </si>
  <si>
    <t>"ČÁST 3" (5,9+0,1+7,85)*6,205+1)*2</t>
  </si>
  <si>
    <t>42</t>
  </si>
  <si>
    <t>631481520</t>
  </si>
  <si>
    <t>deska izolační minerální pro suchou výstavbu univerzální λ-0.035 600x1200 mm tl. 60 mm</t>
  </si>
  <si>
    <t>-1422628605</t>
  </si>
  <si>
    <t>184,648*1,02 'Přepočtené koeficientem množství</t>
  </si>
  <si>
    <t>43</t>
  </si>
  <si>
    <t>998713103</t>
  </si>
  <si>
    <t>Přesun hmot pro izolace tepelné stanovený z hmotnosti přesunovaného materiálu vodorovná dopravní vzdálenost do 50 m v objektech výšky přes 12 m do 24 m</t>
  </si>
  <si>
    <t>-1609620778</t>
  </si>
  <si>
    <t>720 A 730</t>
  </si>
  <si>
    <t>ZDRAVOTECHNIKA A ÚSTŘEDNÍ VYTÁPĚNÍ</t>
  </si>
  <si>
    <t>44</t>
  </si>
  <si>
    <t>ZTIÚT</t>
  </si>
  <si>
    <t>ZTI A ÚT VIZ SAMOSTATNÝ VÝKAZ VÝMĚR</t>
  </si>
  <si>
    <t>KČ</t>
  </si>
  <si>
    <t>-418758632</t>
  </si>
  <si>
    <t>741</t>
  </si>
  <si>
    <t>Elektroinstalace - silnoproud</t>
  </si>
  <si>
    <t>45</t>
  </si>
  <si>
    <t>ELETROINSTALACE - VIZ SAMOSTATNÝ VÝKAZ VÝMĚR</t>
  </si>
  <si>
    <t>-646755252</t>
  </si>
  <si>
    <t>46</t>
  </si>
  <si>
    <t>762192901</t>
  </si>
  <si>
    <t>Zabednění jednotlivých otvorů ve stěnách doplnění části konstrukce stěny z hraněného řeziva (materiál ve specifikaci), průřezové plochy do 120 cm2</t>
  </si>
  <si>
    <t>-2144705203</t>
  </si>
  <si>
    <t>"DOPLNĚNÍ SLOUPKU 100/100 U ZÁRUBNÍ DVEŘÍ NOVÝCH OTVORŮ"</t>
  </si>
  <si>
    <t>"2.NP SEKCE 2" 2,2*2*5</t>
  </si>
  <si>
    <t>"3.NP SEKCE 2"2,2*2*6</t>
  </si>
  <si>
    <t>47</t>
  </si>
  <si>
    <t>605121210</t>
  </si>
  <si>
    <t>řezivo jehličnaté hranol jakost I-II délka 4 - 5 m</t>
  </si>
  <si>
    <t>652183819</t>
  </si>
  <si>
    <t>48,400*0,1*0,1*1,1</t>
  </si>
  <si>
    <t>48</t>
  </si>
  <si>
    <t>762511277</t>
  </si>
  <si>
    <t>Podlahové konstrukce podkladové z dřevoštěpkových desek [OSB] jednovrstvých šroubovaných na pero a drážku 25 mm broušených, tloušťky desky</t>
  </si>
  <si>
    <t>-2094019330</t>
  </si>
  <si>
    <t>"CHODBA 2.NP POZN 4" 3*1,4*2</t>
  </si>
  <si>
    <t>"POKOJE 2.NP POZN 6" 1,66*4,3*2+(1,66+0,1+1,24)*4*2+(2,08+0,1+1,82)*4*2</t>
  </si>
  <si>
    <t>"POKOJE 3.NP SEKCE B POZN5"(0,66+0,1)*4,3*2+0,13*4,3*2+(1,67+0,1+1,24)*4*2+(2,75+0,+0,2)*4*2</t>
  </si>
  <si>
    <t>49</t>
  </si>
  <si>
    <t>762512225</t>
  </si>
  <si>
    <t>Podlahové konstrukce podkladové montáž z desek dřevotřískových, dřevoštěpkových nebo cementotřískových na podklad dřevěný lepením</t>
  </si>
  <si>
    <t>751973699</t>
  </si>
  <si>
    <t>50</t>
  </si>
  <si>
    <t>595907430</t>
  </si>
  <si>
    <t>deska cementotřísková 125x335 cm tl.2,4 cm - bez povrchové úpravy</t>
  </si>
  <si>
    <t>-119098386</t>
  </si>
  <si>
    <t>34,75*1,08 'Přepočtené koeficientem množství</t>
  </si>
  <si>
    <t>51</t>
  </si>
  <si>
    <t>762591140</t>
  </si>
  <si>
    <t>Montáž dočasného zakrytí prostupů, otvorů z měkkého nebo tvrdého dřeva, volně kladenými deskami</t>
  </si>
  <si>
    <t>451176483</t>
  </si>
  <si>
    <t xml:space="preserve">"OBDOBNÁ POLOŽKA - SKLADBA STROPU 3" </t>
  </si>
  <si>
    <t>52</t>
  </si>
  <si>
    <t>607262420</t>
  </si>
  <si>
    <t>deska dřevoštěpková OSB ostrá hrana nebroušená 2500x1250x15 mm</t>
  </si>
  <si>
    <t>-838573699</t>
  </si>
  <si>
    <t>101,698*1,1</t>
  </si>
  <si>
    <t>53</t>
  </si>
  <si>
    <t>998762103</t>
  </si>
  <si>
    <t>Přesun hmot pro konstrukce tesařské stanovený z hmotnosti přesunovaného materiálu vodorovná dopravní vzdálenost do 50 m v objektech výšky přes 12 do 24 m</t>
  </si>
  <si>
    <t>2139235799</t>
  </si>
  <si>
    <t>763</t>
  </si>
  <si>
    <t>Konstrukce suché výstavby</t>
  </si>
  <si>
    <t>54</t>
  </si>
  <si>
    <t>763111323</t>
  </si>
  <si>
    <t>Příčka ze sádrokartonových desek s nosnou konstrukcí z jednoduchých ocelových profilů UW, CW jednoduše opláštěná deskou protipožární DF tl. 12,5 mm, EI 45, příčka tl. 100 mm, profil 75 TI tl. 60 mm, Rw 45 dB</t>
  </si>
  <si>
    <t>1111788826</t>
  </si>
  <si>
    <t>"2.NP 06-07 A 09-10" 1,85*2,43*2</t>
  </si>
  <si>
    <t>"3.NP 05-04 " 1,6*2,3</t>
  </si>
  <si>
    <t>"09-10"1,85*2,27</t>
  </si>
  <si>
    <t>55</t>
  </si>
  <si>
    <t>763111333</t>
  </si>
  <si>
    <t>Příčka ze sádrokartonových desek s nosnou konstrukcí z jednoduchých ocelových profilů UW, CW jednoduše opláštěná deskou impregnovanou H2 tl. 12,5 mm, příčka tl. 100 mm, profil 75 TI tl. 60 mm, EI 30, Rw 45 dB</t>
  </si>
  <si>
    <t>1548232033</t>
  </si>
  <si>
    <t>"2.NP 05"(1,25+0,85+2,65)*2,46-0,6*1,97-0,7*1,97</t>
  </si>
  <si>
    <t>"05"4,3*2,43+3,7*2,43+0,95*2*2,43+1,05*2,43-0,7*1,97*2-0,6*1,97*2</t>
  </si>
  <si>
    <t>"08"2,15*2*2,43+(1,6*2+0,1+1,05)*2,43-0,7*1,97*2-0,6*1,97*2</t>
  </si>
  <si>
    <t>"11"2,15*2*2,43+(1,6*2+0,1+1,05)*2,43-0,7*1,97*2-0,6*1,97*2</t>
  </si>
  <si>
    <t>"05 3 "(0,65+3+0,9)*2,5-0,7*1,97-0,6*1,97</t>
  </si>
  <si>
    <t>"3. NP 05"4,3*2,17+3,7*2,27+0,95*2*2,27+1,05*2,27-0,7*1,97*2-0,6*1,97*2</t>
  </si>
  <si>
    <t>"08" 2,15*2*2,27+(1,6*2+0,1+1,05)*2,27-0,7*1,97*2-0,6*1,97*2</t>
  </si>
  <si>
    <t>"11" 2,15*2*2,27+(1,6*2+0,1+1,05)*2,27-0,7*1,97*2-0,6*1,97*2</t>
  </si>
  <si>
    <t>56</t>
  </si>
  <si>
    <t>763111717</t>
  </si>
  <si>
    <t>Příčka ze sádrokartonových desek ostatní konstrukce a práce na příčkách ze sádrokartonových desek základní penetrační nátěr</t>
  </si>
  <si>
    <t>-1086428712</t>
  </si>
  <si>
    <t>16,871*2</t>
  </si>
  <si>
    <t>119,554*2</t>
  </si>
  <si>
    <t>2,25*2</t>
  </si>
  <si>
    <t>57</t>
  </si>
  <si>
    <t>763111741</t>
  </si>
  <si>
    <t>Příčka ze sádrokartonových desek ostatní konstrukce a práce na příčkách ze sádrokartonových desek montáž parotěsné zábrany</t>
  </si>
  <si>
    <t>-343178491</t>
  </si>
  <si>
    <t>58</t>
  </si>
  <si>
    <t>283292820</t>
  </si>
  <si>
    <t>folie podstřešní parotěsná s reflexní Al vrstvou 170 g/m2 (1,5 x 50 m)</t>
  </si>
  <si>
    <t>-861976636</t>
  </si>
  <si>
    <t>184,648*1,1 'Přepočtené koeficientem množství</t>
  </si>
  <si>
    <t>59</t>
  </si>
  <si>
    <t>763113341</t>
  </si>
  <si>
    <t>Příčka instalační ze sádrokartonových desek s nosnou konstrukcí ze zdvojených ocelových profilů UW, CW s mezerou, CW profily navzájem spojeny páskem sádry dvojitě opláštěná deskami impregnovanými H2 tl. 2 x 12,5 mm, EI 60, příčka tl. 155 mm, profil 50 TI tl. 50 mm, Rw 52 dB</t>
  </si>
  <si>
    <t>-410779639</t>
  </si>
  <si>
    <t>"2.NP 3 04-05"0,9*2,5</t>
  </si>
  <si>
    <t>60</t>
  </si>
  <si>
    <t>763113345</t>
  </si>
  <si>
    <t>Příčka instalační ze sádrokartonových desek s nosnou konstrukcí ze zdvojených ocelových profilů UW, CW s mezerou, CW profily navzájem spojeny páskem sádry dvojitě opláštěná deskami impregnovanými H2 tl. 2 x 12,5 mm, EI 60, příčka tl. 220 mm, profil 50 TI tl. 40 mm, Rw 52 dB</t>
  </si>
  <si>
    <t>909813349</t>
  </si>
  <si>
    <t>61</t>
  </si>
  <si>
    <t>763131714</t>
  </si>
  <si>
    <t>Podhled ze sádrokartonových desek ostatní práce a konstrukce na podhledech ze sádrokartonových desek základní penetrační nátěr</t>
  </si>
  <si>
    <t>-1254051510</t>
  </si>
  <si>
    <t>62</t>
  </si>
  <si>
    <t>763132111</t>
  </si>
  <si>
    <t>Podhled ze sádrokartonových desek – samostatný požární předěl dvouvrstvá nosná konstrukce z ocelových profilů CD, UD CD profily vyplněny TI z minerálních vláken objemové hmotnosti 40 kg/m3 jednoduše opláštěná deskou protipožární DF tl. 15 mm, TI tl. 40 mm, EI Z/S 15/30</t>
  </si>
  <si>
    <t>-1282554871</t>
  </si>
  <si>
    <t>"2.NP" 16,25+21,5+3,5+18,2+3,9+16,6+14,95+4,85+14,65+8,55+4,85+14,6+3,25+2,45+5,4</t>
  </si>
  <si>
    <t>63</t>
  </si>
  <si>
    <t>763164316</t>
  </si>
  <si>
    <t>Obklad ze sádrokartonových desek konstrukcí dřevěných včetně ochranných úhelníků uzavřeného tvaru rozvinuté šíře do 0,8 m, opláštěný deskou protipožární DF, tl. 15 mm</t>
  </si>
  <si>
    <t>-1816856014</t>
  </si>
  <si>
    <t>"3.NP 02 POZN 6" 2,5</t>
  </si>
  <si>
    <t>64</t>
  </si>
  <si>
    <t>763181311</t>
  </si>
  <si>
    <t>Výplně otvorů konstrukcí ze sádrokartonových desek montáž zárubně kovové s příslušenstvím pro příčky výšky do 2,75 m nebo zátěže dveřního křídla do 25 kg, s profily CW a UW jednokřídlové</t>
  </si>
  <si>
    <t>-341788925</t>
  </si>
  <si>
    <t>"700" 14</t>
  </si>
  <si>
    <t>"600"10</t>
  </si>
  <si>
    <t>65</t>
  </si>
  <si>
    <t>553315200</t>
  </si>
  <si>
    <t>zárubeň ocelová pro sádrokarton 100 600 L/P</t>
  </si>
  <si>
    <t>-372023877</t>
  </si>
  <si>
    <t>66</t>
  </si>
  <si>
    <t>553315210</t>
  </si>
  <si>
    <t>zárubeň ocelová pro sádrokarton 100 700 L/P</t>
  </si>
  <si>
    <t>-725024486</t>
  </si>
  <si>
    <t>67</t>
  </si>
  <si>
    <t>763261122</t>
  </si>
  <si>
    <t>Podkroví ze sádrovláknitých desek dvouvrstvá spodní konstrukce z ocelových profilů CD, UD jednoduše opláštěná deskou tl. 12,5 mm TI tl. 200 mm 12 kg/m3</t>
  </si>
  <si>
    <t>-1032936314</t>
  </si>
  <si>
    <t>68</t>
  </si>
  <si>
    <t>998763303</t>
  </si>
  <si>
    <t>Přesun hmot pro konstrukce montované z desek sádrokartonových, sádrovláknitých, cementovláknitých nebo cementových stanovený z hmotnosti přesunovaného materiálu vodorovná dopravní vzdálenost do 50 m v objektech výšky přes 12 do 24 m</t>
  </si>
  <si>
    <t>1511974896</t>
  </si>
  <si>
    <t>69</t>
  </si>
  <si>
    <t>76601</t>
  </si>
  <si>
    <t>D+M OCHRANNÝ L POFIL RPHU 50/50/5 V 1,5 MZ DŘEVĚNÉHO MASIVU KOTVENÝ ŠROUBOVÁNÍM NEBO LEPENÍM OZN 6 A 9</t>
  </si>
  <si>
    <t>KUS</t>
  </si>
  <si>
    <t>1763846209</t>
  </si>
  <si>
    <t>1+4+1+4++3+1+2+1</t>
  </si>
  <si>
    <t>70</t>
  </si>
  <si>
    <t>766660001</t>
  </si>
  <si>
    <t>Montáž dveřních křídel dřevěných nebo plastových otevíravých do ocelové zárubně povrchově upravených jednokřídlových, šířky do 800 mm</t>
  </si>
  <si>
    <t>-2091927598</t>
  </si>
  <si>
    <t>3+4+14+10+5</t>
  </si>
  <si>
    <t>71</t>
  </si>
  <si>
    <t>611628510</t>
  </si>
  <si>
    <t>946361155</t>
  </si>
  <si>
    <t>72</t>
  </si>
  <si>
    <t>611617130</t>
  </si>
  <si>
    <t>dveře vnitřní hladké dýhované plné 1křídlové 60x197 cm dub</t>
  </si>
  <si>
    <t>-1268864414</t>
  </si>
  <si>
    <t>10+5</t>
  </si>
  <si>
    <t>73</t>
  </si>
  <si>
    <t>611617170</t>
  </si>
  <si>
    <t>dveře vnitřní hladké dýhované plné 1křídlové 70x197 cm dub</t>
  </si>
  <si>
    <t>311308132</t>
  </si>
  <si>
    <t>3+1+9+5</t>
  </si>
  <si>
    <t>74</t>
  </si>
  <si>
    <t>611617210</t>
  </si>
  <si>
    <t>dveře vnitřní hladké dýhované plné 1křídlové 80x197 cm dub</t>
  </si>
  <si>
    <t>-1164070009</t>
  </si>
  <si>
    <t>1+2</t>
  </si>
  <si>
    <t>75</t>
  </si>
  <si>
    <t>766660021</t>
  </si>
  <si>
    <t>Montáž dveřních křídel dřevěných nebo plastových otevíravých do ocelové zárubně protipožárních jednokřídlových, šířky do 800 mm</t>
  </si>
  <si>
    <t>2002259791</t>
  </si>
  <si>
    <t>5+2+2+7+5+2+1+3+3</t>
  </si>
  <si>
    <t>76</t>
  </si>
  <si>
    <t>611656080</t>
  </si>
  <si>
    <t>dveře vnitřní požárně odolné, CPL fólie,odolnost EI (EW) 30 D3, 1křídlové 60 x 197 cm</t>
  </si>
  <si>
    <t>-1164067290</t>
  </si>
  <si>
    <t>2+2+1</t>
  </si>
  <si>
    <t>77</t>
  </si>
  <si>
    <t>611656100</t>
  </si>
  <si>
    <t>dveře vnitřní požárně odolné, CPL fólie,odolnost EI (EW) 30 D3, 1křídlové 80 x 197 cm</t>
  </si>
  <si>
    <t>1864105191</t>
  </si>
  <si>
    <t>5+2+7+5+3+3</t>
  </si>
  <si>
    <t>78</t>
  </si>
  <si>
    <t>766660717</t>
  </si>
  <si>
    <t>Montáž dveřních křídel dřevěných nebo plastových ostatní práce samozavírače na zárubeň ocelovou</t>
  </si>
  <si>
    <t>1159574172</t>
  </si>
  <si>
    <t>79</t>
  </si>
  <si>
    <t>549172650</t>
  </si>
  <si>
    <t>samozavírač dveří hydraulický K214 č.14 zlatá bronz</t>
  </si>
  <si>
    <t>-1732838325</t>
  </si>
  <si>
    <t>80</t>
  </si>
  <si>
    <t>76698789</t>
  </si>
  <si>
    <t>D+M KOVÁNÍ DVEŘÍ VČETNĚ ZÁMKU FAB</t>
  </si>
  <si>
    <t>386545073</t>
  </si>
  <si>
    <t>30,000+25</t>
  </si>
  <si>
    <t>81</t>
  </si>
  <si>
    <t>998766103</t>
  </si>
  <si>
    <t>Přesun hmot pro konstrukce truhlářské stanovený z hmotnosti přesunovaného materiálu vodorovná dopravní vzdálenost do 50 m v objektech výšky přes 12 do 24 m</t>
  </si>
  <si>
    <t>685007560</t>
  </si>
  <si>
    <t>771</t>
  </si>
  <si>
    <t>Podlahy z dlaždic</t>
  </si>
  <si>
    <t>82</t>
  </si>
  <si>
    <t>771571913</t>
  </si>
  <si>
    <t>Opravy podlah z dlaždic keramických kladených do malty režných nebo glazovaných, při velikosti dlaždic přes 9 do 12 ks/ m2</t>
  </si>
  <si>
    <t>-1598322477</t>
  </si>
  <si>
    <t>"SUTERÉN 09-19" 10</t>
  </si>
  <si>
    <t>"17" 5</t>
  </si>
  <si>
    <t>"17-16" 10</t>
  </si>
  <si>
    <t>"28-29" 10</t>
  </si>
  <si>
    <t>83</t>
  </si>
  <si>
    <t>597611100</t>
  </si>
  <si>
    <t>dlaždice keramické - koupelny (bílé i barevné) 33,3 x 33,3 x 0,8 cm I. j.</t>
  </si>
  <si>
    <t>-970750557</t>
  </si>
  <si>
    <t>35,000*0,33*0,333*1,1</t>
  </si>
  <si>
    <t>84</t>
  </si>
  <si>
    <t>771574113</t>
  </si>
  <si>
    <t>Montáž podlah z dlaždic keramických lepených flexibilním lepidlem režných nebo glazovaných hladkých přes 9 do 12 ks/ m2</t>
  </si>
  <si>
    <t>1163041310</t>
  </si>
  <si>
    <t>"suterén 23" 2,9*2,1</t>
  </si>
  <si>
    <t>85</t>
  </si>
  <si>
    <t>597610000</t>
  </si>
  <si>
    <t>obkládačky keramické koupelnové (bílé i barevné) 25 x 33 x 0,7 cm I. j.</t>
  </si>
  <si>
    <t>597289974</t>
  </si>
  <si>
    <t>71,53*1,1 'Přepočtené koeficientem množství</t>
  </si>
  <si>
    <t>86</t>
  </si>
  <si>
    <t>771990111</t>
  </si>
  <si>
    <t>Vyrovnání podkladní vrstvy samonivelační stěrkou tl. 4 mm, min. pevnosti 15 MPa</t>
  </si>
  <si>
    <t>-1388969138</t>
  </si>
  <si>
    <t>87</t>
  </si>
  <si>
    <t>998771103</t>
  </si>
  <si>
    <t>Přesun hmot pro podlahy z dlaždic stanovený z hmotnosti přesunovaného materiálu vodorovná dopravní vzdálenost do 50 m v objektech výšky přes 12 do 24 m</t>
  </si>
  <si>
    <t>-1990272447</t>
  </si>
  <si>
    <t>88</t>
  </si>
  <si>
    <t>776111311</t>
  </si>
  <si>
    <t>Příprava podkladu vysátí podlah</t>
  </si>
  <si>
    <t>-39358365</t>
  </si>
  <si>
    <t>89</t>
  </si>
  <si>
    <t>776231111</t>
  </si>
  <si>
    <t>Montáž podlahovin z vinylu lepením lamel nebo čtverců standardním lepidlem</t>
  </si>
  <si>
    <t>-1579173931</t>
  </si>
  <si>
    <t>90</t>
  </si>
  <si>
    <t>284110500</t>
  </si>
  <si>
    <t>díl. vinylové tl.2,0 mm,nášlap.vrstva 0,40 mm,úpr.PUR, tř.zátěže 23/32/41,otlak 0,05mm,R10,tř.otěru T,Bfl S1,bez ftalátů</t>
  </si>
  <si>
    <t>1316478444</t>
  </si>
  <si>
    <t>VINYL*1,1</t>
  </si>
  <si>
    <t>"SOKL" 447,3*0,1*1,1</t>
  </si>
  <si>
    <t>519,783*1,1 'Přepočtené koeficientem množství</t>
  </si>
  <si>
    <t>91</t>
  </si>
  <si>
    <t>776411111</t>
  </si>
  <si>
    <t>Montáž soklíků lepením obvodových, výšky do 80 mm</t>
  </si>
  <si>
    <t>1805129796</t>
  </si>
  <si>
    <t>"2.NP 03" (3,65+4,3)*2-0,8-0,7+0,3*2</t>
  </si>
  <si>
    <t>"4"(3,75+6,2)*2-0,8-0,7+0,3*2</t>
  </si>
  <si>
    <t>"01"(2,7+2,3)*2-0,8*2-2,3-0,6</t>
  </si>
  <si>
    <t>"SEKCE 2" 150</t>
  </si>
  <si>
    <t>"SEKCE 3" 30+9,45*4</t>
  </si>
  <si>
    <t>"3.NP SEKCE 1" 40</t>
  </si>
  <si>
    <t>"SEKCE2" 150</t>
  </si>
  <si>
    <t>92</t>
  </si>
  <si>
    <t>998776103</t>
  </si>
  <si>
    <t>Přesun hmot pro podlahy povlakové stanovený z hmotnosti přesunovaného materiálu vodorovná dopravní vzdálenost do 50 m v objektech výšky přes 12 do 24 m</t>
  </si>
  <si>
    <t>1845012983</t>
  </si>
  <si>
    <t>777</t>
  </si>
  <si>
    <t>Podlahy lité</t>
  </si>
  <si>
    <t>93</t>
  </si>
  <si>
    <t>777121105</t>
  </si>
  <si>
    <t>Vyrovnání podkladu epoxidovou stěrkou plněnou pískem, tloušťky do 3 mm, plochy přes 1,0 m2</t>
  </si>
  <si>
    <t>-1314903526</t>
  </si>
  <si>
    <t>VINYL*0,2</t>
  </si>
  <si>
    <t>94</t>
  </si>
  <si>
    <t>998777103</t>
  </si>
  <si>
    <t>Přesun hmot pro podlahy lité stanovený z hmotnosti přesunovaného materiálu vodorovná dopravní vzdálenost do 50 m v objektech výšky přes 12 do 24 m</t>
  </si>
  <si>
    <t>2093191991</t>
  </si>
  <si>
    <t>781</t>
  </si>
  <si>
    <t>Dokončovací práce - obklady</t>
  </si>
  <si>
    <t>95</t>
  </si>
  <si>
    <t>781413911</t>
  </si>
  <si>
    <t>Opravy obkladů z obkladaček pórovinových lepených, při velikosti obkladaček do 22 ks/ m2</t>
  </si>
  <si>
    <t>377280746</t>
  </si>
  <si>
    <t>"29+28 " 60</t>
  </si>
  <si>
    <t>96</t>
  </si>
  <si>
    <t>597610450</t>
  </si>
  <si>
    <t>obkládačky keramické koupelnové (bílé i barevné) 20 x 25 x 0,68 cm I. j.</t>
  </si>
  <si>
    <t>1499650701</t>
  </si>
  <si>
    <t>60,000*0,20*0,25*1,1</t>
  </si>
  <si>
    <t>97</t>
  </si>
  <si>
    <t>781474113</t>
  </si>
  <si>
    <t>Montáž obkladů vnitřních stěn z dlaždic keramických lepených flexibilním lepidlem režných nebo glazovaných hladkých přes 12 do 19 ks/m2</t>
  </si>
  <si>
    <t>-298326815</t>
  </si>
  <si>
    <t>"SUTERÉN  23" (1,55+0,35)*2,7-0,7*1,97</t>
  </si>
  <si>
    <t>(2,9+2,1)*2*2,7-0,7*1,97*2+0,3*2,1*2</t>
  </si>
  <si>
    <t>"02"(1+1,3)*2*1,5-0,6*1,5</t>
  </si>
  <si>
    <t>98</t>
  </si>
  <si>
    <t>597610410</t>
  </si>
  <si>
    <t>-1880781278</t>
  </si>
  <si>
    <t>385,625*1,1 'Přepočtené koeficientem množství</t>
  </si>
  <si>
    <t>99</t>
  </si>
  <si>
    <t>781491111</t>
  </si>
  <si>
    <t>Ostatní prvky plastové profily ukončovací a dilatační kladené do malty rohové</t>
  </si>
  <si>
    <t>-354388451</t>
  </si>
  <si>
    <t>"10 VARNA" 29*1,8</t>
  </si>
  <si>
    <t>"OSTATNÍ MÍSTNOSTI" 50*2</t>
  </si>
  <si>
    <t>100</t>
  </si>
  <si>
    <t>998781103</t>
  </si>
  <si>
    <t>Přesun hmot pro obklady keramické stanovený z hmotnosti přesunovaného materiálu vodorovná dopravní vzdálenost do 50 m v objektech výšky přes 12 do 24 m</t>
  </si>
  <si>
    <t>-593913447</t>
  </si>
  <si>
    <t>783</t>
  </si>
  <si>
    <t>Dokončovací práce - nátěry</t>
  </si>
  <si>
    <t>101</t>
  </si>
  <si>
    <t>783213011</t>
  </si>
  <si>
    <t>Napouštěcí nátěr tesařských prvků proti dřevokazným houbám, hmyzu a plísním nezabudovaných do konstrukce jednonásobný syntetický</t>
  </si>
  <si>
    <t>-2115295928</t>
  </si>
  <si>
    <t>"ODHAD PO ROZKRYTÍ KONSTRUKCÍ" 1500</t>
  </si>
  <si>
    <t>102</t>
  </si>
  <si>
    <t>783301311</t>
  </si>
  <si>
    <t>Příprava podkladu zámečnických konstrukcí před provedením nátěru odmaštění odmašťovačem vodou ředitelným</t>
  </si>
  <si>
    <t>-2037618112</t>
  </si>
  <si>
    <t>"ZÁRUBNĚ" 55*1</t>
  </si>
  <si>
    <t>103</t>
  </si>
  <si>
    <t>783314201</t>
  </si>
  <si>
    <t>Základní antikorozní nátěr zámečnických konstrukcí jednonásobný syntetický standardní</t>
  </si>
  <si>
    <t>-521950626</t>
  </si>
  <si>
    <t>104</t>
  </si>
  <si>
    <t>783315101</t>
  </si>
  <si>
    <t>Mezinátěr zámečnických konstrukcí jednonásobný syntetický standardní</t>
  </si>
  <si>
    <t>-1718611575</t>
  </si>
  <si>
    <t>105</t>
  </si>
  <si>
    <t>783317101</t>
  </si>
  <si>
    <t>Krycí nátěr (email) zámečnických konstrukcí jednonásobný syntetický standardní</t>
  </si>
  <si>
    <t>237678212</t>
  </si>
  <si>
    <t>106</t>
  </si>
  <si>
    <t>783322101</t>
  </si>
  <si>
    <t>Tmelení zámečnických konstrukcí včetně přebroušení tmelených míst, tmelem disperzním akrylátovým nebo latexovým</t>
  </si>
  <si>
    <t>1051445451</t>
  </si>
  <si>
    <t>784</t>
  </si>
  <si>
    <t>Dokončovací práce - malby a tapety</t>
  </si>
  <si>
    <t>107</t>
  </si>
  <si>
    <t>784131013</t>
  </si>
  <si>
    <t>Odstranění tapet lepených výšky do 3,80 m s makulaturou stěn</t>
  </si>
  <si>
    <t>-1306020406</t>
  </si>
  <si>
    <t>108</t>
  </si>
  <si>
    <t>784211001</t>
  </si>
  <si>
    <t>Malby z malířských směsí otěruvzdorných za mokra jednonásobné, bílé za mokra otěruvzdorné výborně v místnostech výšky do 3,80 m</t>
  </si>
  <si>
    <t>-1936539129</t>
  </si>
  <si>
    <t>Práce a dodávky M</t>
  </si>
  <si>
    <t>24-M</t>
  </si>
  <si>
    <t>Montáže vzduchotechnických zařízení</t>
  </si>
  <si>
    <t>109</t>
  </si>
  <si>
    <t>241</t>
  </si>
  <si>
    <t>D+M VZDUCHOTECHNIKY - VIZ SAMOSTANÝ VÝKAZ VÝMĚR</t>
  </si>
  <si>
    <t>-909380404</t>
  </si>
  <si>
    <t>110</t>
  </si>
  <si>
    <t>916764649</t>
  </si>
  <si>
    <t>"PROVEDENÍ SOND PRO ZJIŠTĚNÍ STAVU JEDNOTLIVÝCH KONSTRUKCÍ" 40</t>
  </si>
  <si>
    <t>OST</t>
  </si>
  <si>
    <t>Ostatní</t>
  </si>
  <si>
    <t>111</t>
  </si>
  <si>
    <t>TABULKY</t>
  </si>
  <si>
    <t>BEZPEČNOSTNÍ TABULKY FOTOLUMINISCENČNÍ S PIKTOGRAMEM</t>
  </si>
  <si>
    <t>-1828551770</t>
  </si>
  <si>
    <t>VRN</t>
  </si>
  <si>
    <t>Vedlejší rozpočtové náklady</t>
  </si>
  <si>
    <t>VRN1</t>
  </si>
  <si>
    <t>Průzkumné, geodetické a projektové práce</t>
  </si>
  <si>
    <t>112</t>
  </si>
  <si>
    <t>013254000</t>
  </si>
  <si>
    <t>Průzkumné, geodetické a projektové práce projektové práce dokumentace stavby (výkresová a textová) skutečného provedení stavby</t>
  </si>
  <si>
    <t>1024</t>
  </si>
  <si>
    <t>605897547</t>
  </si>
  <si>
    <t>VRN3</t>
  </si>
  <si>
    <t>Zařízení staveniště</t>
  </si>
  <si>
    <t>113</t>
  </si>
  <si>
    <t>030001000</t>
  </si>
  <si>
    <t>Základní rozdělení průvodních činností a nákladů zařízení staveniště</t>
  </si>
  <si>
    <t>1549292787</t>
  </si>
  <si>
    <t>VRN4</t>
  </si>
  <si>
    <t>Inženýrská činnost</t>
  </si>
  <si>
    <t>114</t>
  </si>
  <si>
    <t>041103000</t>
  </si>
  <si>
    <t>Inženýrská činnost dozory autorský dozor projektanta</t>
  </si>
  <si>
    <t>-117378924</t>
  </si>
  <si>
    <t>VRN6</t>
  </si>
  <si>
    <t>Územní vlivy</t>
  </si>
  <si>
    <t>115</t>
  </si>
  <si>
    <t>060001000</t>
  </si>
  <si>
    <t>Základní rozdělení průvodních činností a nákladů územní vlivy</t>
  </si>
  <si>
    <t>1013562266</t>
  </si>
  <si>
    <t>"KRNAP, VELKÁ DOPRAVNÁÍ VZDÁLENOST" 1</t>
  </si>
  <si>
    <t>03 - MOBILIÁŘ</t>
  </si>
  <si>
    <t>OST - MOBILIÁŘ</t>
  </si>
  <si>
    <t>M1</t>
  </si>
  <si>
    <t>POSTEL KOMPLETNÍ 80/200 CM V CCA 45 CM, DŘEVĚNÝ RÁM, LAMELOVÝ ROŠT, MATRACE KOMBINACVE STUDENÉ A PAMĚ´TOVÉ PĚNY , POTAH TEXTILNÍ, SNÍMATELNÝ SE ZÁSUVKOU NA LŮŽKOVINY</t>
  </si>
  <si>
    <t>-2063044491</t>
  </si>
  <si>
    <t>M2</t>
  </si>
  <si>
    <t>ZÁSUVKOVÝ KONTEJNER NA KOLEČKÁCH 40/48/55 CM DRŘEVOTŘÍSKOVÉ A DŘEVOVLÁKNITÉ DESKY, HRANY ABS</t>
  </si>
  <si>
    <t>-253021361</t>
  </si>
  <si>
    <t>M3</t>
  </si>
  <si>
    <t>ŠATNÍ SKŘÍŇKA DVOUDÍLNÁ 60/60/180 CM S HORNÍ POLICÍ A BOXEM NA OBUV, SVISLE DLĚLENÁ NA POLOVINY, V JEDNÉ ČÁSTI ŠATNÍ TYČ, VE DRUHÉ ČÁSTI 3 POLICE, FOLIOVANÉ, DŘEVOTŘÍSKOVÉ A DŘEVOVLÁKNITÉ DESKY</t>
  </si>
  <si>
    <t>105002554</t>
  </si>
  <si>
    <t>M4</t>
  </si>
  <si>
    <t>ŠATNÍ SKŘÍŇ TŘÍDÍLNÁ 90/60/190 S HORNÍ POLICÍ,A BOXEM NA OBUV, SVISLE DĚLENÁ NA TŘETINY, V JEDNÉ ČÁSTI ŠATNÍ TYČ, VE DVOU ČÁSTECH 3 POLICE, 3 DVEŘE FOLIOVANÉ DŘEVOTŘÍSKOVÉ A DŘEVOVLÁKNITÉ DESKY.</t>
  </si>
  <si>
    <t>1897666181</t>
  </si>
  <si>
    <t>M5</t>
  </si>
  <si>
    <t>DTT M4, ALE: DRUHÁ KŘÍŇ V TÉŽE MÍSTNOSTI BUDE MÍT DVĚ ČÁSTI SE ŠATNÍMI TYČEMI A JEDNU ČÁST S 3mi POLICEMI</t>
  </si>
  <si>
    <t>1268849668</t>
  </si>
  <si>
    <t>M6</t>
  </si>
  <si>
    <t>VYŠETŘOVACÍ LEHÁTKO BEZ VÝŠKOVÉ REGULACE 200/70/88 (cm), NOSNÝ RÁM SVAŘEN Z OCELOVÝCH PROFILU, ČALOUNĚNÍ ROZDĚLENO NA PODHLAVNÍK A PODNOŽNÍK. ČÁST, OČALOUNĚNO ZDRAVOTNICKOU KOŽENKOU, RASTOMATY UMOŽŇUJÍ 1+6 NASTAVENÍ PODHLAVNÍKOVÉ ČÁSTI RÁM LAKOVÁN PRÁŠK</t>
  </si>
  <si>
    <t>938913379</t>
  </si>
  <si>
    <t>M7</t>
  </si>
  <si>
    <t>PSACÍ STŮL 140/65/73, JEDNOSTRANNÉ ZÁSUVKY, DŘEVOTŘÍSKOVÉ A DŘEVOVLÁKNITÉ DESKY, FOLIE, ABS PLAST</t>
  </si>
  <si>
    <t>-1488479614</t>
  </si>
  <si>
    <t>M8</t>
  </si>
  <si>
    <t>POČÍTAČOVÝ STOLEK 80/50/75, DŘEVOTŘÍSKOVÉ A DŘEVOVLÁKNITÉ DESKY, FOLIE, ABS PLAST</t>
  </si>
  <si>
    <t>465171277</t>
  </si>
  <si>
    <t>M9</t>
  </si>
  <si>
    <t>KARTOTÉKA 41/50/104 CM DŘEVOTŘÍSKOVÉ A DŘEVOVLÁKNITÉ DESKY, HRANY ABS</t>
  </si>
  <si>
    <t>-728639493</t>
  </si>
  <si>
    <t>M10</t>
  </si>
  <si>
    <t>PRACOVNÍ ČALOUNĚNÁ ŽIDLE OTOČNÁ,STŘEDNĚ VYSOKÝ OPĚRÁK, PLYNOVÝ PÍST, NASTAVENÍ OPĚRÁKU VE SVISLÉM I VODOROVNÉM SMĚRU, NASTAVITELNÝ ÚHEL MEZI SEDÁKEM A OPĚRÁKEM, NOSNOST DO 100 KG</t>
  </si>
  <si>
    <t>744345856</t>
  </si>
  <si>
    <t>M11</t>
  </si>
  <si>
    <t>ŽIDLE KLASICKÉ 40/50/95 DŘEVĚNÉ</t>
  </si>
  <si>
    <t>-379990476</t>
  </si>
  <si>
    <t>M12</t>
  </si>
  <si>
    <t>1067182756</t>
  </si>
  <si>
    <t>M14</t>
  </si>
  <si>
    <t>576301455</t>
  </si>
  <si>
    <t>M15</t>
  </si>
  <si>
    <t>STOLNÍ LAMPIČKA - KOMPAKTNÍ LRD LAMPA</t>
  </si>
  <si>
    <t>-1751534182</t>
  </si>
  <si>
    <t>M16</t>
  </si>
  <si>
    <t>CHLADNIČKA MALÁ (NA LÉKY) 450/470/515 MM, ENERGETICKÁ TŘÍDA A+, UÝITNÝ OBJEM 44 L SPOTŘERBA 0,30 KWH/24HOD</t>
  </si>
  <si>
    <t>-2017736711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</si>
  <si>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</si>
  <si>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</si>
  <si>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</si>
  <si>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</si>
  <si>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</si>
  <si>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</si>
  <si>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</si>
  <si>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</si>
  <si>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</si>
  <si>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</si>
  <si>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</si>
  <si>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</si>
  <si>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</si>
  <si>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</si>
  <si>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</si>
  <si>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</si>
  <si>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</si>
  <si>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</si>
  <si>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</si>
  <si>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</si>
  <si>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</si>
  <si>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</si>
  <si>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</si>
  <si>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</si>
  <si>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</si>
  <si>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</si>
  <si>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</si>
  <si>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</si>
  <si>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</si>
  <si>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</si>
  <si>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</si>
  <si>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</si>
  <si>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</si>
  <si>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</si>
  <si>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</si>
  <si>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</si>
  <si>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</si>
  <si>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</si>
  <si>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</si>
  <si>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</si>
  <si>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</si>
  <si>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</si>
  <si>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</si>
  <si>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</si>
  <si>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</si>
  <si>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</si>
  <si>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</si>
  <si>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</si>
  <si>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</si>
  <si>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</si>
  <si>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</si>
  <si>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</si>
  <si>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</si>
  <si>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</si>
  <si>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</si>
  <si>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</si>
  <si>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</si>
  <si>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</si>
  <si>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</si>
  <si>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</si>
  <si>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</si>
  <si>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</si>
  <si>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</si>
  <si>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</si>
  <si>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</si>
  <si>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</si>
  <si>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</si>
  <si>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</si>
  <si>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</si>
  <si>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</si>
  <si>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</si>
  <si>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</si>
  <si>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</si>
  <si>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</si>
  <si>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</si>
  <si>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</si>
  <si>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</si>
  <si>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</si>
  <si>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</si>
  <si>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</si>
  <si>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</si>
  <si>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</si>
  <si>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</si>
  <si>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</si>
  <si>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</si>
  <si>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</si>
  <si>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</si>
  <si>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</si>
  <si>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</si>
  <si>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</si>
  <si>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</si>
  <si>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</si>
  <si>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</si>
  <si>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</si>
  <si>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</si>
  <si>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</si>
  <si>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</si>
  <si>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</si>
  <si>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</si>
  <si>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</si>
  <si>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</si>
  <si>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</si>
  <si>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</si>
  <si>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</si>
  <si>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</si>
  <si>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</si>
  <si>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</si>
  <si>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</si>
  <si>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</si>
  <si>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</si>
  <si>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</si>
  <si>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</si>
  <si>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</si>
  <si>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</si>
  <si>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</si>
  <si>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</si>
  <si>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</si>
  <si>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</si>
  <si>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</si>
  <si>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</si>
  <si>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</si>
  <si>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</si>
  <si>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</si>
  <si>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</si>
  <si>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</si>
  <si>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</si>
  <si>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</si>
  <si>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</si>
  <si>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</si>
  <si>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</si>
  <si>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</si>
  <si>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</si>
  <si>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</si>
  <si>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</si>
  <si>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</si>
  <si>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</si>
  <si>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</si>
  <si>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</si>
  <si>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</si>
  <si>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</si>
  <si>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</si>
  <si>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</si>
  <si>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</si>
  <si>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</si>
  <si>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</si>
  <si>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</si>
  <si>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</si>
  <si>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</si>
  <si>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</si>
  <si>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</si>
  <si>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</si>
  <si>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</si>
  <si>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</si>
  <si>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</si>
  <si>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</si>
  <si>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</si>
  <si>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</si>
  <si>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</si>
  <si>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</si>
  <si>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</si>
  <si>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</si>
  <si>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</si>
  <si>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</si>
  <si>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</si>
  <si>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</si>
  <si>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</si>
  <si>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</si>
  <si>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</si>
  <si>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</si>
  <si>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</si>
  <si>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</si>
  <si>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</si>
  <si>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</si>
  <si>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</si>
  <si>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</si>
  <si>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</si>
  <si>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</si>
  <si>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</si>
  <si>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</si>
  <si>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</si>
  <si>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</si>
  <si>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Izolace proti podpovrchové a tlakové vodě - ostatní   na ploše vodorovné V těsnicí kaší  flexibilní minerální</t>
  </si>
  <si>
    <t>Izolace proti podpovrchové a tlakové vodě - ostatní  na ploše svislé S těsnicí kaší flexibilní minerální</t>
  </si>
  <si>
    <t>dveře vnitřní foliované plné 1křídlové 60x197 cm - NEOCEŇOVAT, NENÍ PŘEDMĚTEM VZ</t>
  </si>
  <si>
    <t>"HNĚDÉ" 10+5_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</si>
</sst>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1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505050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sz val="8"/>
      <color rgb="FF3366FF"/>
      <name val="Trebuchet MS"/>
    </font>
    <font>
      <b/>
      <sz val="16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sz val="8"/>
      <color rgb="FF00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</fonts>
  <fills count="8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C0C0C0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7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49" fillId="0" borderId="0" applyNumberFormat="0" applyFill="0" applyBorder="0" applyAlignment="0" applyProtection="0"/>
  </cellStyleXfs>
  <cellXfs count="383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9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/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0" fillId="0" borderId="0" xfId="0" applyBorder="1"/>
    <xf numFmtId="0" fontId="18" fillId="0" borderId="0" xfId="0" applyFont="1" applyBorder="1" applyAlignment="1">
      <alignment horizontal="left" vertical="center"/>
    </xf>
    <xf numFmtId="0" fontId="0" fillId="0" borderId="6" xfId="0" applyBorder="1"/>
    <xf numFmtId="0" fontId="17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>
      <alignment horizontal="left" vertical="top"/>
    </xf>
    <xf numFmtId="0" fontId="2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top"/>
    </xf>
    <xf numFmtId="0" fontId="20" fillId="0" borderId="0" xfId="0" applyFont="1" applyBorder="1" applyAlignment="1">
      <alignment horizontal="left" vertical="center"/>
    </xf>
    <xf numFmtId="0" fontId="2" fillId="5" borderId="0" xfId="0" applyFont="1" applyFill="1" applyBorder="1" applyAlignment="1" applyProtection="1">
      <alignment horizontal="left" vertical="center"/>
      <protection locked="0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/>
    <xf numFmtId="0" fontId="0" fillId="0" borderId="5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22" fillId="0" borderId="8" xfId="0" applyFont="1" applyBorder="1" applyAlignment="1">
      <alignment horizontal="left" vertical="center"/>
    </xf>
    <xf numFmtId="0" fontId="0" fillId="0" borderId="8" xfId="0" applyFont="1" applyBorder="1" applyAlignment="1">
      <alignment vertical="center"/>
    </xf>
    <xf numFmtId="0" fontId="0" fillId="0" borderId="6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1" fillId="0" borderId="5" xfId="0" applyFont="1" applyBorder="1" applyAlignment="1">
      <alignment vertical="center"/>
    </xf>
    <xf numFmtId="0" fontId="1" fillId="0" borderId="0" xfId="0" applyFont="1" applyBorder="1" applyAlignment="1">
      <alignment vertical="center"/>
    </xf>
    <xf numFmtId="0" fontId="1" fillId="0" borderId="0" xfId="0" applyFont="1" applyBorder="1" applyAlignment="1">
      <alignment horizontal="left" vertical="center"/>
    </xf>
    <xf numFmtId="0" fontId="1" fillId="0" borderId="6" xfId="0" applyFont="1" applyBorder="1" applyAlignment="1">
      <alignment vertical="center"/>
    </xf>
    <xf numFmtId="0" fontId="0" fillId="6" borderId="0" xfId="0" applyFont="1" applyFill="1" applyBorder="1" applyAlignment="1">
      <alignment vertical="center"/>
    </xf>
    <xf numFmtId="0" fontId="3" fillId="6" borderId="9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0" fontId="3" fillId="6" borderId="10" xfId="0" applyFont="1" applyFill="1" applyBorder="1" applyAlignment="1">
      <alignment horizontal="center" vertical="center"/>
    </xf>
    <xf numFmtId="0" fontId="0" fillId="6" borderId="6" xfId="0" applyFont="1" applyFill="1" applyBorder="1" applyAlignment="1">
      <alignment vertical="center"/>
    </xf>
    <xf numFmtId="0" fontId="0" fillId="0" borderId="12" xfId="0" applyFont="1" applyBorder="1" applyAlignment="1">
      <alignment vertical="center"/>
    </xf>
    <xf numFmtId="0" fontId="0" fillId="0" borderId="13" xfId="0" applyFont="1" applyBorder="1" applyAlignment="1">
      <alignment vertical="center"/>
    </xf>
    <xf numFmtId="0" fontId="0" fillId="0" borderId="14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2" fillId="0" borderId="5" xfId="0" applyFont="1" applyBorder="1" applyAlignment="1">
      <alignment vertical="center"/>
    </xf>
    <xf numFmtId="0" fontId="20" fillId="0" borderId="0" xfId="0" applyFont="1" applyAlignment="1">
      <alignment horizontal="left" vertical="center"/>
    </xf>
    <xf numFmtId="0" fontId="3" fillId="0" borderId="5" xfId="0" applyFont="1" applyBorder="1" applyAlignment="1">
      <alignment vertical="center"/>
    </xf>
    <xf numFmtId="0" fontId="3" fillId="0" borderId="0" xfId="0" applyFont="1" applyAlignment="1">
      <alignment horizontal="left" vertical="center"/>
    </xf>
    <xf numFmtId="0" fontId="2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7" borderId="10" xfId="0" applyFont="1" applyFill="1" applyBorder="1" applyAlignment="1">
      <alignment vertical="center"/>
    </xf>
    <xf numFmtId="0" fontId="2" fillId="7" borderId="11" xfId="0" applyFont="1" applyFill="1" applyBorder="1" applyAlignment="1">
      <alignment horizontal="center" vertical="center"/>
    </xf>
    <xf numFmtId="0" fontId="20" fillId="0" borderId="20" xfId="0" applyFont="1" applyBorder="1" applyAlignment="1">
      <alignment horizontal="center" vertical="center" wrapText="1"/>
    </xf>
    <xf numFmtId="0" fontId="20" fillId="0" borderId="21" xfId="0" applyFont="1" applyBorder="1" applyAlignment="1">
      <alignment horizontal="center" vertical="center" wrapText="1"/>
    </xf>
    <xf numFmtId="0" fontId="20" fillId="0" borderId="22" xfId="0" applyFont="1" applyBorder="1" applyAlignment="1">
      <alignment horizontal="center" vertical="center" wrapText="1"/>
    </xf>
    <xf numFmtId="0" fontId="0" fillId="0" borderId="15" xfId="0" applyFont="1" applyBorder="1" applyAlignment="1">
      <alignment vertical="center"/>
    </xf>
    <xf numFmtId="0" fontId="25" fillId="0" borderId="0" xfId="0" applyFont="1" applyAlignment="1">
      <alignment horizontal="left" vertical="center"/>
    </xf>
    <xf numFmtId="0" fontId="25" fillId="0" borderId="0" xfId="0" applyFont="1" applyAlignment="1">
      <alignment vertical="center"/>
    </xf>
    <xf numFmtId="0" fontId="3" fillId="0" borderId="0" xfId="0" applyFont="1" applyAlignment="1">
      <alignment horizontal="center" vertical="center"/>
    </xf>
    <xf numFmtId="4" fontId="24" fillId="0" borderId="18" xfId="0" applyNumberFormat="1" applyFont="1" applyBorder="1" applyAlignment="1">
      <alignment vertical="center"/>
    </xf>
    <xf numFmtId="4" fontId="24" fillId="0" borderId="0" xfId="0" applyNumberFormat="1" applyFont="1" applyBorder="1" applyAlignment="1">
      <alignment vertical="center"/>
    </xf>
    <xf numFmtId="166" fontId="24" fillId="0" borderId="0" xfId="0" applyNumberFormat="1" applyFont="1" applyBorder="1" applyAlignment="1">
      <alignment vertical="center"/>
    </xf>
    <xf numFmtId="4" fontId="24" fillId="0" borderId="19" xfId="0" applyNumberFormat="1" applyFont="1" applyBorder="1" applyAlignment="1">
      <alignment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>
      <alignment vertical="center"/>
    </xf>
    <xf numFmtId="0" fontId="28" fillId="0" borderId="0" xfId="0" applyFont="1" applyAlignment="1">
      <alignment vertical="center"/>
    </xf>
    <xf numFmtId="0" fontId="29" fillId="0" borderId="0" xfId="0" applyFont="1" applyAlignment="1">
      <alignment vertical="center"/>
    </xf>
    <xf numFmtId="0" fontId="30" fillId="0" borderId="0" xfId="0" applyFont="1" applyAlignment="1">
      <alignment horizontal="center" vertical="center"/>
    </xf>
    <xf numFmtId="4" fontId="31" fillId="0" borderId="18" xfId="0" applyNumberFormat="1" applyFont="1" applyBorder="1" applyAlignment="1">
      <alignment vertical="center"/>
    </xf>
    <xf numFmtId="4" fontId="31" fillId="0" borderId="0" xfId="0" applyNumberFormat="1" applyFont="1" applyBorder="1" applyAlignment="1">
      <alignment vertical="center"/>
    </xf>
    <xf numFmtId="166" fontId="31" fillId="0" borderId="0" xfId="0" applyNumberFormat="1" applyFont="1" applyBorder="1" applyAlignment="1">
      <alignment vertical="center"/>
    </xf>
    <xf numFmtId="4" fontId="31" fillId="0" borderId="19" xfId="0" applyNumberFormat="1" applyFont="1" applyBorder="1" applyAlignment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>
      <alignment vertical="center"/>
    </xf>
    <xf numFmtId="4" fontId="31" fillId="0" borderId="24" xfId="0" applyNumberFormat="1" applyFont="1" applyBorder="1" applyAlignment="1">
      <alignment vertical="center"/>
    </xf>
    <xf numFmtId="166" fontId="31" fillId="0" borderId="24" xfId="0" applyNumberFormat="1" applyFont="1" applyBorder="1" applyAlignment="1">
      <alignment vertical="center"/>
    </xf>
    <xf numFmtId="4" fontId="31" fillId="0" borderId="25" xfId="0" applyNumberFormat="1" applyFont="1" applyBorder="1" applyAlignment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>
      <alignment horizontal="left" vertical="center"/>
    </xf>
    <xf numFmtId="0" fontId="0" fillId="0" borderId="5" xfId="0" applyFont="1" applyBorder="1" applyAlignment="1">
      <alignment vertical="center" wrapText="1"/>
    </xf>
    <xf numFmtId="0" fontId="0" fillId="0" borderId="0" xfId="0" applyFont="1" applyBorder="1" applyAlignment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>
      <alignment vertical="center"/>
    </xf>
    <xf numFmtId="0" fontId="22" fillId="0" borderId="0" xfId="0" applyFont="1" applyBorder="1" applyAlignment="1">
      <alignment horizontal="left" vertical="center"/>
    </xf>
    <xf numFmtId="4" fontId="25" fillId="0" borderId="0" xfId="0" applyNumberFormat="1" applyFont="1" applyBorder="1" applyAlignment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7" borderId="0" xfId="0" applyFont="1" applyFill="1" applyBorder="1" applyAlignment="1">
      <alignment vertical="center"/>
    </xf>
    <xf numFmtId="0" fontId="3" fillId="7" borderId="9" xfId="0" applyFont="1" applyFill="1" applyBorder="1" applyAlignment="1">
      <alignment horizontal="left" vertical="center"/>
    </xf>
    <xf numFmtId="0" fontId="3" fillId="7" borderId="10" xfId="0" applyFont="1" applyFill="1" applyBorder="1" applyAlignment="1">
      <alignment horizontal="right" vertical="center"/>
    </xf>
    <xf numFmtId="0" fontId="3" fillId="7" borderId="10" xfId="0" applyFont="1" applyFill="1" applyBorder="1" applyAlignment="1">
      <alignment horizontal="center" vertical="center"/>
    </xf>
    <xf numFmtId="0" fontId="0" fillId="7" borderId="10" xfId="0" applyFont="1" applyFill="1" applyBorder="1" applyAlignment="1" applyProtection="1">
      <alignment vertical="center"/>
      <protection locked="0"/>
    </xf>
    <xf numFmtId="4" fontId="3" fillId="7" borderId="10" xfId="0" applyNumberFormat="1" applyFont="1" applyFill="1" applyBorder="1" applyAlignment="1">
      <alignment vertical="center"/>
    </xf>
    <xf numFmtId="0" fontId="0" fillId="7" borderId="27" xfId="0" applyFont="1" applyFill="1" applyBorder="1" applyAlignment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7" borderId="0" xfId="0" applyFont="1" applyFill="1" applyBorder="1" applyAlignment="1">
      <alignment horizontal="left" vertical="center"/>
    </xf>
    <xf numFmtId="0" fontId="0" fillId="7" borderId="0" xfId="0" applyFont="1" applyFill="1" applyBorder="1" applyAlignment="1" applyProtection="1">
      <alignment vertical="center"/>
      <protection locked="0"/>
    </xf>
    <xf numFmtId="0" fontId="2" fillId="7" borderId="0" xfId="0" applyFont="1" applyFill="1" applyBorder="1" applyAlignment="1">
      <alignment horizontal="right" vertical="center"/>
    </xf>
    <xf numFmtId="0" fontId="0" fillId="7" borderId="6" xfId="0" applyFont="1" applyFill="1" applyBorder="1" applyAlignment="1">
      <alignment vertical="center"/>
    </xf>
    <xf numFmtId="0" fontId="33" fillId="0" borderId="0" xfId="0" applyFont="1" applyBorder="1" applyAlignment="1">
      <alignment horizontal="left" vertical="center"/>
    </xf>
    <xf numFmtId="0" fontId="5" fillId="0" borderId="5" xfId="0" applyFont="1" applyBorder="1" applyAlignment="1">
      <alignment vertical="center"/>
    </xf>
    <xf numFmtId="0" fontId="5" fillId="0" borderId="0" xfId="0" applyFont="1" applyBorder="1" applyAlignment="1">
      <alignment vertical="center"/>
    </xf>
    <xf numFmtId="0" fontId="5" fillId="0" borderId="24" xfId="0" applyFont="1" applyBorder="1" applyAlignment="1">
      <alignment horizontal="left" vertical="center"/>
    </xf>
    <xf numFmtId="0" fontId="5" fillId="0" borderId="24" xfId="0" applyFont="1" applyBorder="1" applyAlignment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>
      <alignment vertical="center"/>
    </xf>
    <xf numFmtId="0" fontId="5" fillId="0" borderId="6" xfId="0" applyFont="1" applyBorder="1" applyAlignment="1">
      <alignment vertical="center"/>
    </xf>
    <xf numFmtId="0" fontId="6" fillId="0" borderId="5" xfId="0" applyFont="1" applyBorder="1" applyAlignment="1">
      <alignment vertical="center"/>
    </xf>
    <xf numFmtId="0" fontId="6" fillId="0" borderId="0" xfId="0" applyFont="1" applyBorder="1" applyAlignment="1">
      <alignment vertical="center"/>
    </xf>
    <xf numFmtId="0" fontId="6" fillId="0" borderId="24" xfId="0" applyFont="1" applyBorder="1" applyAlignment="1">
      <alignment horizontal="left" vertical="center"/>
    </xf>
    <xf numFmtId="0" fontId="6" fillId="0" borderId="24" xfId="0" applyFont="1" applyBorder="1" applyAlignment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>
      <alignment vertical="center"/>
    </xf>
    <xf numFmtId="0" fontId="6" fillId="0" borderId="6" xfId="0" applyFont="1" applyBorder="1" applyAlignment="1">
      <alignment vertical="center"/>
    </xf>
    <xf numFmtId="0" fontId="2" fillId="0" borderId="0" xfId="0" applyFont="1" applyAlignment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>
      <alignment horizontal="center" vertical="center" wrapText="1"/>
    </xf>
    <xf numFmtId="0" fontId="2" fillId="7" borderId="20" xfId="0" applyFont="1" applyFill="1" applyBorder="1" applyAlignment="1">
      <alignment horizontal="center" vertical="center" wrapText="1"/>
    </xf>
    <xf numFmtId="0" fontId="2" fillId="7" borderId="21" xfId="0" applyFont="1" applyFill="1" applyBorder="1" applyAlignment="1">
      <alignment horizontal="center" vertical="center" wrapText="1"/>
    </xf>
    <xf numFmtId="0" fontId="34" fillId="7" borderId="21" xfId="0" applyFont="1" applyFill="1" applyBorder="1" applyAlignment="1" applyProtection="1">
      <alignment horizontal="center" vertical="center" wrapText="1"/>
      <protection locked="0"/>
    </xf>
    <xf numFmtId="0" fontId="2" fillId="7" borderId="22" xfId="0" applyFont="1" applyFill="1" applyBorder="1" applyAlignment="1">
      <alignment horizontal="center" vertical="center" wrapText="1"/>
    </xf>
    <xf numFmtId="4" fontId="25" fillId="0" borderId="0" xfId="0" applyNumberFormat="1" applyFont="1" applyAlignment="1"/>
    <xf numFmtId="166" fontId="35" fillId="0" borderId="16" xfId="0" applyNumberFormat="1" applyFont="1" applyBorder="1" applyAlignment="1"/>
    <xf numFmtId="166" fontId="35" fillId="0" borderId="17" xfId="0" applyNumberFormat="1" applyFont="1" applyBorder="1" applyAlignment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/>
    <xf numFmtId="0" fontId="7" fillId="0" borderId="0" xfId="0" applyFont="1" applyAlignment="1">
      <alignment horizontal="left"/>
    </xf>
    <xf numFmtId="0" fontId="5" fillId="0" borderId="0" xfId="0" applyFont="1" applyAlignment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/>
    <xf numFmtId="0" fontId="7" fillId="0" borderId="18" xfId="0" applyFont="1" applyBorder="1" applyAlignment="1"/>
    <xf numFmtId="0" fontId="7" fillId="0" borderId="0" xfId="0" applyFont="1" applyBorder="1" applyAlignment="1"/>
    <xf numFmtId="166" fontId="7" fillId="0" borderId="0" xfId="0" applyNumberFormat="1" applyFont="1" applyBorder="1" applyAlignment="1"/>
    <xf numFmtId="166" fontId="7" fillId="0" borderId="19" xfId="0" applyNumberFormat="1" applyFont="1" applyBorder="1" applyAlignment="1"/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>
      <alignment horizontal="left"/>
    </xf>
    <xf numFmtId="0" fontId="6" fillId="0" borderId="0" xfId="0" applyFont="1" applyBorder="1" applyAlignment="1">
      <alignment horizontal="left"/>
    </xf>
    <xf numFmtId="4" fontId="6" fillId="0" borderId="0" xfId="0" applyNumberFormat="1" applyFont="1" applyBorder="1" applyAlignment="1"/>
    <xf numFmtId="0" fontId="0" fillId="0" borderId="5" xfId="0" applyFont="1" applyBorder="1" applyAlignment="1" applyProtection="1">
      <alignment vertical="center"/>
      <protection locked="0"/>
    </xf>
    <xf numFmtId="0" fontId="0" fillId="0" borderId="28" xfId="0" applyFont="1" applyBorder="1" applyAlignment="1" applyProtection="1">
      <alignment horizontal="center" vertical="center"/>
      <protection locked="0"/>
    </xf>
    <xf numFmtId="49" fontId="0" fillId="0" borderId="28" xfId="0" applyNumberFormat="1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left" vertical="center" wrapText="1"/>
      <protection locked="0"/>
    </xf>
    <xf numFmtId="0" fontId="0" fillId="0" borderId="28" xfId="0" applyFont="1" applyBorder="1" applyAlignment="1" applyProtection="1">
      <alignment horizontal="center" vertical="center" wrapText="1"/>
      <protection locked="0"/>
    </xf>
    <xf numFmtId="167" fontId="0" fillId="0" borderId="28" xfId="0" applyNumberFormat="1" applyFont="1" applyBorder="1" applyAlignment="1" applyProtection="1">
      <alignment vertical="center"/>
      <protection locked="0"/>
    </xf>
    <xf numFmtId="4" fontId="0" fillId="5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  <protection locked="0"/>
    </xf>
    <xf numFmtId="0" fontId="1" fillId="5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>
      <alignment horizontal="center" vertical="center"/>
    </xf>
    <xf numFmtId="166" fontId="1" fillId="0" borderId="0" xfId="0" applyNumberFormat="1" applyFont="1" applyBorder="1" applyAlignment="1">
      <alignment vertical="center"/>
    </xf>
    <xf numFmtId="166" fontId="1" fillId="0" borderId="19" xfId="0" applyNumberFormat="1" applyFont="1" applyBorder="1" applyAlignment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>
      <alignment vertical="center"/>
    </xf>
    <xf numFmtId="0" fontId="37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/>
    </xf>
    <xf numFmtId="0" fontId="8" fillId="0" borderId="0" xfId="0" applyFont="1" applyBorder="1" applyAlignment="1">
      <alignment horizontal="left" vertical="center" wrapText="1"/>
    </xf>
    <xf numFmtId="167" fontId="8" fillId="0" borderId="0" xfId="0" applyNumberFormat="1" applyFont="1" applyBorder="1" applyAlignment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18" xfId="0" applyFont="1" applyBorder="1" applyAlignment="1">
      <alignment vertical="center"/>
    </xf>
    <xf numFmtId="0" fontId="8" fillId="0" borderId="0" xfId="0" applyFont="1" applyBorder="1" applyAlignment="1">
      <alignment vertical="center"/>
    </xf>
    <xf numFmtId="0" fontId="8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>
      <alignment vertical="center"/>
    </xf>
    <xf numFmtId="0" fontId="37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/>
    </xf>
    <xf numFmtId="0" fontId="38" fillId="0" borderId="0" xfId="0" applyFont="1" applyAlignment="1">
      <alignment horizontal="left" vertical="center" wrapText="1"/>
    </xf>
    <xf numFmtId="0" fontId="9" fillId="0" borderId="0" xfId="0" applyFont="1" applyAlignment="1">
      <alignment horizontal="left"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18" xfId="0" applyFont="1" applyBorder="1" applyAlignment="1">
      <alignment vertical="center"/>
    </xf>
    <xf numFmtId="0" fontId="9" fillId="0" borderId="0" xfId="0" applyFont="1" applyBorder="1" applyAlignment="1">
      <alignment vertical="center"/>
    </xf>
    <xf numFmtId="0" fontId="9" fillId="0" borderId="19" xfId="0" applyFont="1" applyBorder="1" applyAlignment="1">
      <alignment vertical="center"/>
    </xf>
    <xf numFmtId="0" fontId="8" fillId="0" borderId="0" xfId="0" applyFont="1" applyAlignment="1">
      <alignment horizontal="left" vertical="center" wrapText="1"/>
    </xf>
    <xf numFmtId="167" fontId="8" fillId="0" borderId="0" xfId="0" applyNumberFormat="1" applyFont="1" applyAlignment="1">
      <alignment vertical="center"/>
    </xf>
    <xf numFmtId="0" fontId="10" fillId="0" borderId="5" xfId="0" applyFont="1" applyBorder="1" applyAlignment="1">
      <alignment vertical="center"/>
    </xf>
    <xf numFmtId="0" fontId="39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left" vertical="center" wrapText="1"/>
    </xf>
    <xf numFmtId="167" fontId="10" fillId="0" borderId="0" xfId="0" applyNumberFormat="1" applyFont="1" applyBorder="1" applyAlignment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18" xfId="0" applyFont="1" applyBorder="1" applyAlignment="1">
      <alignment vertical="center"/>
    </xf>
    <xf numFmtId="0" fontId="10" fillId="0" borderId="0" xfId="0" applyFont="1" applyBorder="1" applyAlignment="1">
      <alignment vertical="center"/>
    </xf>
    <xf numFmtId="0" fontId="10" fillId="0" borderId="19" xfId="0" applyFont="1" applyBorder="1" applyAlignment="1">
      <alignment vertical="center"/>
    </xf>
    <xf numFmtId="0" fontId="10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39" fillId="0" borderId="0" xfId="0" applyFont="1" applyAlignment="1">
      <alignment horizontal="left" vertical="center" wrapText="1"/>
    </xf>
    <xf numFmtId="167" fontId="10" fillId="0" borderId="0" xfId="0" applyNumberFormat="1" applyFont="1" applyAlignment="1">
      <alignment vertical="center"/>
    </xf>
    <xf numFmtId="0" fontId="11" fillId="0" borderId="5" xfId="0" applyFont="1" applyBorder="1" applyAlignment="1">
      <alignment vertical="center"/>
    </xf>
    <xf numFmtId="0" fontId="11" fillId="0" borderId="0" xfId="0" applyFont="1" applyAlignment="1">
      <alignment horizontal="left" vertical="center"/>
    </xf>
    <xf numFmtId="0" fontId="11" fillId="0" borderId="0" xfId="0" applyFont="1" applyAlignment="1">
      <alignment horizontal="left" vertical="center" wrapText="1"/>
    </xf>
    <xf numFmtId="167" fontId="11" fillId="0" borderId="0" xfId="0" applyNumberFormat="1" applyFont="1" applyAlignment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18" xfId="0" applyFont="1" applyBorder="1" applyAlignment="1">
      <alignment vertical="center"/>
    </xf>
    <xf numFmtId="0" fontId="11" fillId="0" borderId="0" xfId="0" applyFont="1" applyBorder="1" applyAlignment="1">
      <alignment vertical="center"/>
    </xf>
    <xf numFmtId="0" fontId="11" fillId="0" borderId="19" xfId="0" applyFont="1" applyBorder="1" applyAlignment="1">
      <alignment vertical="center"/>
    </xf>
    <xf numFmtId="0" fontId="5" fillId="0" borderId="0" xfId="0" applyFont="1" applyBorder="1" applyAlignment="1">
      <alignment horizontal="left"/>
    </xf>
    <xf numFmtId="4" fontId="5" fillId="0" borderId="0" xfId="0" applyNumberFormat="1" applyFont="1" applyBorder="1" applyAlignment="1"/>
    <xf numFmtId="0" fontId="8" fillId="0" borderId="23" xfId="0" applyFont="1" applyBorder="1" applyAlignment="1">
      <alignment vertical="center"/>
    </xf>
    <xf numFmtId="0" fontId="8" fillId="0" borderId="24" xfId="0" applyFont="1" applyBorder="1" applyAlignment="1">
      <alignment vertical="center"/>
    </xf>
    <xf numFmtId="0" fontId="8" fillId="0" borderId="25" xfId="0" applyFont="1" applyBorder="1" applyAlignment="1">
      <alignment vertical="center"/>
    </xf>
    <xf numFmtId="0" fontId="40" fillId="0" borderId="0" xfId="0" applyFont="1" applyAlignment="1">
      <alignment horizontal="left" vertical="center"/>
    </xf>
    <xf numFmtId="0" fontId="11" fillId="0" borderId="0" xfId="0" applyFont="1" applyBorder="1" applyAlignment="1">
      <alignment horizontal="left" vertical="center"/>
    </xf>
    <xf numFmtId="0" fontId="11" fillId="0" borderId="0" xfId="0" applyFont="1" applyBorder="1" applyAlignment="1">
      <alignment horizontal="left" vertical="center" wrapText="1"/>
    </xf>
    <xf numFmtId="167" fontId="11" fillId="0" borderId="0" xfId="0" applyNumberFormat="1" applyFont="1" applyBorder="1" applyAlignment="1">
      <alignment vertical="center"/>
    </xf>
    <xf numFmtId="0" fontId="41" fillId="0" borderId="28" xfId="0" applyFont="1" applyBorder="1" applyAlignment="1" applyProtection="1">
      <alignment horizontal="center" vertical="center"/>
      <protection locked="0"/>
    </xf>
    <xf numFmtId="49" fontId="41" fillId="0" borderId="28" xfId="0" applyNumberFormat="1" applyFont="1" applyBorder="1" applyAlignment="1" applyProtection="1">
      <alignment horizontal="left" vertical="center" wrapText="1"/>
      <protection locked="0"/>
    </xf>
    <xf numFmtId="0" fontId="41" fillId="0" borderId="28" xfId="0" applyFont="1" applyBorder="1" applyAlignment="1" applyProtection="1">
      <alignment horizontal="left" vertical="center" wrapText="1"/>
      <protection locked="0"/>
    </xf>
    <xf numFmtId="0" fontId="41" fillId="0" borderId="28" xfId="0" applyFont="1" applyBorder="1" applyAlignment="1" applyProtection="1">
      <alignment horizontal="center" vertical="center" wrapText="1"/>
      <protection locked="0"/>
    </xf>
    <xf numFmtId="167" fontId="41" fillId="0" borderId="28" xfId="0" applyNumberFormat="1" applyFont="1" applyBorder="1" applyAlignment="1" applyProtection="1">
      <alignment vertical="center"/>
      <protection locked="0"/>
    </xf>
    <xf numFmtId="4" fontId="41" fillId="5" borderId="28" xfId="0" applyNumberFormat="1" applyFont="1" applyFill="1" applyBorder="1" applyAlignment="1" applyProtection="1">
      <alignment vertical="center"/>
      <protection locked="0"/>
    </xf>
    <xf numFmtId="4" fontId="41" fillId="0" borderId="28" xfId="0" applyNumberFormat="1" applyFont="1" applyBorder="1" applyAlignment="1" applyProtection="1">
      <alignment vertical="center"/>
      <protection locked="0"/>
    </xf>
    <xf numFmtId="0" fontId="41" fillId="0" borderId="5" xfId="0" applyFont="1" applyBorder="1" applyAlignment="1">
      <alignment vertical="center"/>
    </xf>
    <xf numFmtId="0" fontId="41" fillId="5" borderId="28" xfId="0" applyFont="1" applyFill="1" applyBorder="1" applyAlignment="1" applyProtection="1">
      <alignment horizontal="left" vertical="center"/>
      <protection locked="0"/>
    </xf>
    <xf numFmtId="0" fontId="41" fillId="0" borderId="0" xfId="0" applyFont="1" applyBorder="1" applyAlignment="1">
      <alignment horizontal="center" vertical="center"/>
    </xf>
    <xf numFmtId="0" fontId="1" fillId="0" borderId="24" xfId="0" applyFont="1" applyBorder="1" applyAlignment="1">
      <alignment horizontal="center" vertical="center"/>
    </xf>
    <xf numFmtId="0" fontId="0" fillId="0" borderId="24" xfId="0" applyFont="1" applyBorder="1" applyAlignment="1">
      <alignment vertical="center"/>
    </xf>
    <xf numFmtId="166" fontId="1" fillId="0" borderId="24" xfId="0" applyNumberFormat="1" applyFont="1" applyBorder="1" applyAlignment="1">
      <alignment vertical="center"/>
    </xf>
    <xf numFmtId="166" fontId="1" fillId="0" borderId="25" xfId="0" applyNumberFormat="1" applyFont="1" applyBorder="1" applyAlignment="1">
      <alignment vertical="center"/>
    </xf>
    <xf numFmtId="0" fontId="0" fillId="0" borderId="0" xfId="0" applyAlignment="1" applyProtection="1">
      <alignment vertical="top"/>
      <protection locked="0"/>
    </xf>
    <xf numFmtId="0" fontId="42" fillId="0" borderId="29" xfId="0" applyFont="1" applyBorder="1" applyAlignment="1" applyProtection="1">
      <alignment vertical="center" wrapText="1"/>
      <protection locked="0"/>
    </xf>
    <xf numFmtId="0" fontId="42" fillId="0" borderId="30" xfId="0" applyFont="1" applyBorder="1" applyAlignment="1" applyProtection="1">
      <alignment vertical="center" wrapText="1"/>
      <protection locked="0"/>
    </xf>
    <xf numFmtId="0" fontId="42" fillId="0" borderId="31" xfId="0" applyFont="1" applyBorder="1" applyAlignment="1" applyProtection="1">
      <alignment vertical="center" wrapText="1"/>
      <protection locked="0"/>
    </xf>
    <xf numFmtId="0" fontId="42" fillId="0" borderId="32" xfId="0" applyFont="1" applyBorder="1" applyAlignment="1" applyProtection="1">
      <alignment horizontal="center" vertical="center" wrapText="1"/>
      <protection locked="0"/>
    </xf>
    <xf numFmtId="0" fontId="42" fillId="0" borderId="33" xfId="0" applyFont="1" applyBorder="1" applyAlignment="1" applyProtection="1">
      <alignment horizontal="center" vertical="center" wrapText="1"/>
      <protection locked="0"/>
    </xf>
    <xf numFmtId="0" fontId="42" fillId="0" borderId="32" xfId="0" applyFont="1" applyBorder="1" applyAlignment="1" applyProtection="1">
      <alignment vertical="center" wrapText="1"/>
      <protection locked="0"/>
    </xf>
    <xf numFmtId="0" fontId="42" fillId="0" borderId="33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 wrapText="1"/>
      <protection locked="0"/>
    </xf>
    <xf numFmtId="0" fontId="45" fillId="0" borderId="1" xfId="0" applyFont="1" applyBorder="1" applyAlignment="1" applyProtection="1">
      <alignment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vertical="center" wrapText="1"/>
      <protection locked="0"/>
    </xf>
    <xf numFmtId="0" fontId="42" fillId="0" borderId="35" xfId="0" applyFont="1" applyBorder="1" applyAlignment="1" applyProtection="1">
      <alignment vertical="center" wrapText="1"/>
      <protection locked="0"/>
    </xf>
    <xf numFmtId="0" fontId="46" fillId="0" borderId="34" xfId="0" applyFont="1" applyBorder="1" applyAlignment="1" applyProtection="1">
      <alignment vertical="center" wrapText="1"/>
      <protection locked="0"/>
    </xf>
    <xf numFmtId="0" fontId="42" fillId="0" borderId="36" xfId="0" applyFont="1" applyBorder="1" applyAlignment="1" applyProtection="1">
      <alignment vertical="center" wrapText="1"/>
      <protection locked="0"/>
    </xf>
    <xf numFmtId="0" fontId="42" fillId="0" borderId="1" xfId="0" applyFont="1" applyBorder="1" applyAlignment="1" applyProtection="1">
      <alignment vertical="top"/>
      <protection locked="0"/>
    </xf>
    <xf numFmtId="0" fontId="42" fillId="0" borderId="0" xfId="0" applyFont="1" applyAlignment="1" applyProtection="1">
      <alignment vertical="top"/>
      <protection locked="0"/>
    </xf>
    <xf numFmtId="0" fontId="42" fillId="0" borderId="29" xfId="0" applyFont="1" applyBorder="1" applyAlignment="1" applyProtection="1">
      <alignment horizontal="left" vertical="center"/>
      <protection locked="0"/>
    </xf>
    <xf numFmtId="0" fontId="42" fillId="0" borderId="30" xfId="0" applyFont="1" applyBorder="1" applyAlignment="1" applyProtection="1">
      <alignment horizontal="left" vertical="center"/>
      <protection locked="0"/>
    </xf>
    <xf numFmtId="0" fontId="42" fillId="0" borderId="31" xfId="0" applyFont="1" applyBorder="1" applyAlignment="1" applyProtection="1">
      <alignment horizontal="left" vertical="center"/>
      <protection locked="0"/>
    </xf>
    <xf numFmtId="0" fontId="42" fillId="0" borderId="32" xfId="0" applyFont="1" applyBorder="1" applyAlignment="1" applyProtection="1">
      <alignment horizontal="left" vertical="center"/>
      <protection locked="0"/>
    </xf>
    <xf numFmtId="0" fontId="42" fillId="0" borderId="33" xfId="0" applyFont="1" applyBorder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center" vertical="center"/>
      <protection locked="0"/>
    </xf>
    <xf numFmtId="0" fontId="47" fillId="0" borderId="34" xfId="0" applyFont="1" applyBorder="1" applyAlignment="1" applyProtection="1">
      <alignment horizontal="left" vertical="center"/>
      <protection locked="0"/>
    </xf>
    <xf numFmtId="0" fontId="48" fillId="0" borderId="1" xfId="0" applyFont="1" applyBorder="1" applyAlignment="1" applyProtection="1">
      <alignment horizontal="left" vertical="center"/>
      <protection locked="0"/>
    </xf>
    <xf numFmtId="0" fontId="45" fillId="0" borderId="0" xfId="0" applyFont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center" vertical="center"/>
      <protection locked="0"/>
    </xf>
    <xf numFmtId="0" fontId="45" fillId="0" borderId="32" xfId="0" applyFont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left" vertical="center"/>
      <protection locked="0"/>
    </xf>
    <xf numFmtId="0" fontId="45" fillId="2" borderId="1" xfId="0" applyFont="1" applyFill="1" applyBorder="1" applyAlignment="1" applyProtection="1">
      <alignment horizontal="center" vertical="center"/>
      <protection locked="0"/>
    </xf>
    <xf numFmtId="0" fontId="42" fillId="0" borderId="35" xfId="0" applyFont="1" applyBorder="1" applyAlignment="1" applyProtection="1">
      <alignment horizontal="left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2" fillId="0" borderId="36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2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center" vertical="center" wrapText="1"/>
      <protection locked="0"/>
    </xf>
    <xf numFmtId="0" fontId="42" fillId="0" borderId="29" xfId="0" applyFont="1" applyBorder="1" applyAlignment="1" applyProtection="1">
      <alignment horizontal="left" vertical="center" wrapText="1"/>
      <protection locked="0"/>
    </xf>
    <xf numFmtId="0" fontId="42" fillId="0" borderId="30" xfId="0" applyFont="1" applyBorder="1" applyAlignment="1" applyProtection="1">
      <alignment horizontal="left" vertical="center" wrapText="1"/>
      <protection locked="0"/>
    </xf>
    <xf numFmtId="0" fontId="42" fillId="0" borderId="31" xfId="0" applyFont="1" applyBorder="1" applyAlignment="1" applyProtection="1">
      <alignment horizontal="left" vertical="center" wrapText="1"/>
      <protection locked="0"/>
    </xf>
    <xf numFmtId="0" fontId="42" fillId="0" borderId="32" xfId="0" applyFont="1" applyBorder="1" applyAlignment="1" applyProtection="1">
      <alignment horizontal="left" vertical="center" wrapText="1"/>
      <protection locked="0"/>
    </xf>
    <xf numFmtId="0" fontId="42" fillId="0" borderId="33" xfId="0" applyFont="1" applyBorder="1" applyAlignment="1" applyProtection="1">
      <alignment horizontal="left" vertical="center" wrapText="1"/>
      <protection locked="0"/>
    </xf>
    <xf numFmtId="0" fontId="47" fillId="0" borderId="32" xfId="0" applyFont="1" applyBorder="1" applyAlignment="1" applyProtection="1">
      <alignment horizontal="left" vertical="center" wrapText="1"/>
      <protection locked="0"/>
    </xf>
    <xf numFmtId="0" fontId="47" fillId="0" borderId="33" xfId="0" applyFont="1" applyBorder="1" applyAlignment="1" applyProtection="1">
      <alignment horizontal="left" vertical="center" wrapText="1"/>
      <protection locked="0"/>
    </xf>
    <xf numFmtId="0" fontId="45" fillId="0" borderId="32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 wrapText="1"/>
      <protection locked="0"/>
    </xf>
    <xf numFmtId="0" fontId="45" fillId="0" borderId="33" xfId="0" applyFont="1" applyBorder="1" applyAlignment="1" applyProtection="1">
      <alignment horizontal="left" vertical="center"/>
      <protection locked="0"/>
    </xf>
    <xf numFmtId="0" fontId="45" fillId="0" borderId="35" xfId="0" applyFont="1" applyBorder="1" applyAlignment="1" applyProtection="1">
      <alignment horizontal="left" vertical="center" wrapText="1"/>
      <protection locked="0"/>
    </xf>
    <xf numFmtId="0" fontId="45" fillId="0" borderId="34" xfId="0" applyFont="1" applyBorder="1" applyAlignment="1" applyProtection="1">
      <alignment horizontal="left" vertical="center" wrapText="1"/>
      <protection locked="0"/>
    </xf>
    <xf numFmtId="0" fontId="45" fillId="0" borderId="36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top"/>
      <protection locked="0"/>
    </xf>
    <xf numFmtId="0" fontId="45" fillId="0" borderId="1" xfId="0" applyFont="1" applyBorder="1" applyAlignment="1" applyProtection="1">
      <alignment horizontal="center" vertical="top"/>
      <protection locked="0"/>
    </xf>
    <xf numFmtId="0" fontId="45" fillId="0" borderId="35" xfId="0" applyFont="1" applyBorder="1" applyAlignment="1" applyProtection="1">
      <alignment horizontal="left" vertical="center"/>
      <protection locked="0"/>
    </xf>
    <xf numFmtId="0" fontId="45" fillId="0" borderId="36" xfId="0" applyFont="1" applyBorder="1" applyAlignment="1" applyProtection="1">
      <alignment horizontal="left" vertical="center"/>
      <protection locked="0"/>
    </xf>
    <xf numFmtId="0" fontId="47" fillId="0" borderId="0" xfId="0" applyFont="1" applyAlignment="1" applyProtection="1">
      <alignment vertical="center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7" fillId="0" borderId="34" xfId="0" applyFont="1" applyBorder="1" applyAlignment="1" applyProtection="1">
      <alignment vertical="center"/>
      <protection locked="0"/>
    </xf>
    <xf numFmtId="0" fontId="44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5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7" fillId="0" borderId="34" xfId="0" applyFont="1" applyBorder="1" applyAlignment="1" applyProtection="1">
      <protection locked="0"/>
    </xf>
    <xf numFmtId="0" fontId="42" fillId="0" borderId="32" xfId="0" applyFont="1" applyBorder="1" applyAlignment="1" applyProtection="1">
      <alignment vertical="top"/>
      <protection locked="0"/>
    </xf>
    <xf numFmtId="0" fontId="42" fillId="0" borderId="33" xfId="0" applyFont="1" applyBorder="1" applyAlignment="1" applyProtection="1">
      <alignment vertical="top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2" fillId="0" borderId="1" xfId="0" applyFont="1" applyBorder="1" applyAlignment="1" applyProtection="1">
      <alignment horizontal="left" vertical="top"/>
      <protection locked="0"/>
    </xf>
    <xf numFmtId="0" fontId="42" fillId="0" borderId="35" xfId="0" applyFont="1" applyBorder="1" applyAlignment="1" applyProtection="1">
      <alignment vertical="top"/>
      <protection locked="0"/>
    </xf>
    <xf numFmtId="0" fontId="42" fillId="0" borderId="34" xfId="0" applyFont="1" applyBorder="1" applyAlignment="1" applyProtection="1">
      <alignment vertical="top"/>
      <protection locked="0"/>
    </xf>
    <xf numFmtId="0" fontId="42" fillId="0" borderId="36" xfId="0" applyFont="1" applyBorder="1" applyAlignment="1" applyProtection="1">
      <alignment vertical="top"/>
      <protection locked="0"/>
    </xf>
    <xf numFmtId="0" fontId="17" fillId="4" borderId="0" xfId="0" applyFont="1" applyFill="1" applyAlignment="1">
      <alignment horizontal="center" vertical="center"/>
    </xf>
    <xf numFmtId="0" fontId="0" fillId="0" borderId="0" xfId="0"/>
    <xf numFmtId="4" fontId="29" fillId="0" borderId="0" xfId="0" applyNumberFormat="1" applyFont="1" applyAlignment="1">
      <alignment vertical="center"/>
    </xf>
    <xf numFmtId="0" fontId="29" fillId="0" borderId="0" xfId="0" applyFont="1" applyAlignment="1">
      <alignment vertical="center"/>
    </xf>
    <xf numFmtId="0" fontId="28" fillId="0" borderId="0" xfId="0" applyFont="1" applyAlignment="1">
      <alignment horizontal="left" vertical="center" wrapText="1"/>
    </xf>
    <xf numFmtId="4" fontId="25" fillId="0" borderId="0" xfId="0" applyNumberFormat="1" applyFont="1" applyAlignment="1">
      <alignment horizontal="right" vertical="center"/>
    </xf>
    <xf numFmtId="4" fontId="25" fillId="0" borderId="0" xfId="0" applyNumberFormat="1" applyFont="1" applyAlignment="1">
      <alignment vertical="center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vertical="center"/>
    </xf>
    <xf numFmtId="165" fontId="2" fillId="0" borderId="0" xfId="0" applyNumberFormat="1" applyFont="1" applyAlignment="1">
      <alignment horizontal="left" vertical="center"/>
    </xf>
    <xf numFmtId="0" fontId="2" fillId="0" borderId="0" xfId="0" applyFont="1" applyAlignment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2" fillId="7" borderId="9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left" vertical="center"/>
    </xf>
    <xf numFmtId="0" fontId="2" fillId="7" borderId="10" xfId="0" applyFont="1" applyFill="1" applyBorder="1" applyAlignment="1">
      <alignment horizontal="center" vertical="center"/>
    </xf>
    <xf numFmtId="0" fontId="2" fillId="7" borderId="10" xfId="0" applyFont="1" applyFill="1" applyBorder="1" applyAlignment="1">
      <alignment horizontal="right" vertical="center"/>
    </xf>
    <xf numFmtId="164" fontId="1" fillId="0" borderId="0" xfId="0" applyNumberFormat="1" applyFont="1" applyBorder="1" applyAlignment="1">
      <alignment horizontal="center" vertical="center"/>
    </xf>
    <xf numFmtId="0" fontId="1" fillId="0" borderId="0" xfId="0" applyFont="1" applyBorder="1" applyAlignment="1">
      <alignment vertical="center"/>
    </xf>
    <xf numFmtId="4" fontId="21" fillId="0" borderId="0" xfId="0" applyNumberFormat="1" applyFont="1" applyBorder="1" applyAlignment="1">
      <alignment vertical="center"/>
    </xf>
    <xf numFmtId="0" fontId="3" fillId="6" borderId="10" xfId="0" applyFont="1" applyFill="1" applyBorder="1" applyAlignment="1">
      <alignment horizontal="left" vertical="center"/>
    </xf>
    <xf numFmtId="0" fontId="0" fillId="6" borderId="10" xfId="0" applyFont="1" applyFill="1" applyBorder="1" applyAlignment="1">
      <alignment vertical="center"/>
    </xf>
    <xf numFmtId="4" fontId="3" fillId="6" borderId="10" xfId="0" applyNumberFormat="1" applyFont="1" applyFill="1" applyBorder="1" applyAlignment="1">
      <alignment vertical="center"/>
    </xf>
    <xf numFmtId="0" fontId="0" fillId="6" borderId="11" xfId="0" applyFont="1" applyFill="1" applyBorder="1" applyAlignment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>
      <alignment horizontal="left" vertical="center"/>
    </xf>
    <xf numFmtId="0" fontId="0" fillId="0" borderId="0" xfId="0" applyBorder="1"/>
    <xf numFmtId="0" fontId="3" fillId="0" borderId="0" xfId="0" applyFont="1" applyBorder="1" applyAlignment="1">
      <alignment horizontal="left" vertical="top" wrapText="1"/>
    </xf>
    <xf numFmtId="49" fontId="2" fillId="5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>
      <alignment horizontal="left" vertical="center"/>
    </xf>
    <xf numFmtId="0" fontId="2" fillId="0" borderId="0" xfId="0" applyFont="1" applyBorder="1" applyAlignment="1">
      <alignment horizontal="left" vertical="center" wrapText="1"/>
    </xf>
    <xf numFmtId="4" fontId="22" fillId="0" borderId="8" xfId="0" applyNumberFormat="1" applyFont="1" applyBorder="1" applyAlignment="1">
      <alignment vertical="center"/>
    </xf>
    <xf numFmtId="0" fontId="0" fillId="0" borderId="8" xfId="0" applyFont="1" applyBorder="1" applyAlignment="1">
      <alignment vertical="center"/>
    </xf>
    <xf numFmtId="0" fontId="1" fillId="0" borderId="0" xfId="0" applyFont="1" applyBorder="1" applyAlignment="1">
      <alignment horizontal="right" vertical="center"/>
    </xf>
    <xf numFmtId="0" fontId="0" fillId="0" borderId="0" xfId="0" applyFont="1" applyBorder="1" applyAlignment="1">
      <alignment horizontal="left" vertical="center"/>
    </xf>
    <xf numFmtId="0" fontId="20" fillId="0" borderId="0" xfId="0" applyFont="1" applyAlignment="1">
      <alignment horizontal="left" vertical="center" wrapText="1"/>
    </xf>
    <xf numFmtId="0" fontId="20" fillId="0" borderId="0" xfId="0" applyFont="1" applyAlignment="1">
      <alignment horizontal="left" vertical="center"/>
    </xf>
    <xf numFmtId="0" fontId="0" fillId="0" borderId="0" xfId="0" applyFont="1" applyAlignment="1">
      <alignment vertical="center"/>
    </xf>
    <xf numFmtId="0" fontId="32" fillId="3" borderId="0" xfId="1" applyFont="1" applyFill="1" applyAlignment="1">
      <alignment vertical="center"/>
    </xf>
    <xf numFmtId="0" fontId="20" fillId="0" borderId="0" xfId="0" applyFont="1" applyBorder="1" applyAlignment="1">
      <alignment horizontal="left" vertical="center" wrapText="1"/>
    </xf>
    <xf numFmtId="0" fontId="20" fillId="0" borderId="0" xfId="0" applyFont="1" applyBorder="1" applyAlignment="1">
      <alignment horizontal="left" vertical="center"/>
    </xf>
    <xf numFmtId="0" fontId="3" fillId="0" borderId="0" xfId="0" applyFont="1" applyBorder="1" applyAlignment="1">
      <alignment horizontal="left" vertical="center" wrapText="1"/>
    </xf>
    <xf numFmtId="0" fontId="0" fillId="0" borderId="0" xfId="0" applyFont="1" applyBorder="1" applyAlignment="1">
      <alignment vertical="center"/>
    </xf>
    <xf numFmtId="0" fontId="43" fillId="0" borderId="1" xfId="0" applyFont="1" applyBorder="1" applyAlignment="1" applyProtection="1">
      <alignment horizontal="center" vertical="center" wrapText="1"/>
      <protection locked="0"/>
    </xf>
    <xf numFmtId="0" fontId="44" fillId="0" borderId="34" xfId="0" applyFont="1" applyBorder="1" applyAlignment="1" applyProtection="1">
      <alignment horizontal="left" wrapText="1"/>
      <protection locked="0"/>
    </xf>
    <xf numFmtId="0" fontId="45" fillId="0" borderId="1" xfId="0" applyFont="1" applyBorder="1" applyAlignment="1" applyProtection="1">
      <alignment horizontal="left" vertical="center" wrapText="1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49" fontId="45" fillId="0" borderId="1" xfId="0" applyNumberFormat="1" applyFont="1" applyBorder="1" applyAlignment="1" applyProtection="1">
      <alignment horizontal="left" vertical="center" wrapText="1"/>
      <protection locked="0"/>
    </xf>
    <xf numFmtId="0" fontId="43" fillId="0" borderId="1" xfId="0" applyFont="1" applyBorder="1" applyAlignment="1" applyProtection="1">
      <alignment horizontal="center" vertical="center"/>
      <protection locked="0"/>
    </xf>
    <xf numFmtId="0" fontId="44" fillId="0" borderId="34" xfId="0" applyFont="1" applyBorder="1" applyAlignment="1" applyProtection="1">
      <alignment horizontal="left"/>
      <protection locked="0"/>
    </xf>
    <xf numFmtId="0" fontId="45" fillId="0" borderId="1" xfId="0" applyFont="1" applyBorder="1" applyAlignment="1" applyProtection="1">
      <alignment horizontal="left" vertical="top"/>
      <protection locked="0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6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29" t="s">
        <v>8</v>
      </c>
      <c r="AS2" s="330"/>
      <c r="AT2" s="330"/>
      <c r="AU2" s="330"/>
      <c r="AV2" s="330"/>
      <c r="AW2" s="330"/>
      <c r="AX2" s="330"/>
      <c r="AY2" s="330"/>
      <c r="AZ2" s="330"/>
      <c r="BA2" s="330"/>
      <c r="BB2" s="330"/>
      <c r="BC2" s="330"/>
      <c r="BD2" s="330"/>
      <c r="BE2" s="330"/>
      <c r="BS2" s="24" t="s">
        <v>9</v>
      </c>
      <c r="BT2" s="24" t="s">
        <v>10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9</v>
      </c>
      <c r="BT3" s="24" t="s">
        <v>11</v>
      </c>
    </row>
    <row r="4" spans="1:74" ht="36.950000000000003" customHeight="1">
      <c r="B4" s="28"/>
      <c r="C4" s="29"/>
      <c r="D4" s="30" t="s">
        <v>12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13</v>
      </c>
      <c r="BE4" s="33" t="s">
        <v>14</v>
      </c>
      <c r="BS4" s="24" t="s">
        <v>15</v>
      </c>
    </row>
    <row r="5" spans="1:74" ht="14.45" customHeight="1">
      <c r="B5" s="28"/>
      <c r="C5" s="29"/>
      <c r="D5" s="34" t="s">
        <v>16</v>
      </c>
      <c r="E5" s="29"/>
      <c r="F5" s="29"/>
      <c r="G5" s="29"/>
      <c r="H5" s="29"/>
      <c r="I5" s="29"/>
      <c r="J5" s="29"/>
      <c r="K5" s="357" t="s">
        <v>17</v>
      </c>
      <c r="L5" s="358"/>
      <c r="M5" s="358"/>
      <c r="N5" s="358"/>
      <c r="O5" s="358"/>
      <c r="P5" s="358"/>
      <c r="Q5" s="358"/>
      <c r="R5" s="358"/>
      <c r="S5" s="358"/>
      <c r="T5" s="358"/>
      <c r="U5" s="358"/>
      <c r="V5" s="358"/>
      <c r="W5" s="358"/>
      <c r="X5" s="358"/>
      <c r="Y5" s="358"/>
      <c r="Z5" s="358"/>
      <c r="AA5" s="358"/>
      <c r="AB5" s="358"/>
      <c r="AC5" s="358"/>
      <c r="AD5" s="358"/>
      <c r="AE5" s="358"/>
      <c r="AF5" s="358"/>
      <c r="AG5" s="358"/>
      <c r="AH5" s="358"/>
      <c r="AI5" s="358"/>
      <c r="AJ5" s="358"/>
      <c r="AK5" s="358"/>
      <c r="AL5" s="358"/>
      <c r="AM5" s="358"/>
      <c r="AN5" s="358"/>
      <c r="AO5" s="358"/>
      <c r="AP5" s="29"/>
      <c r="AQ5" s="31"/>
      <c r="BE5" s="355" t="s">
        <v>18</v>
      </c>
      <c r="BS5" s="24" t="s">
        <v>9</v>
      </c>
    </row>
    <row r="6" spans="1:74" ht="36.950000000000003" customHeight="1">
      <c r="B6" s="28"/>
      <c r="C6" s="29"/>
      <c r="D6" s="36" t="s">
        <v>19</v>
      </c>
      <c r="E6" s="29"/>
      <c r="F6" s="29"/>
      <c r="G6" s="29"/>
      <c r="H6" s="29"/>
      <c r="I6" s="29"/>
      <c r="J6" s="29"/>
      <c r="K6" s="359" t="s">
        <v>20</v>
      </c>
      <c r="L6" s="358"/>
      <c r="M6" s="358"/>
      <c r="N6" s="358"/>
      <c r="O6" s="358"/>
      <c r="P6" s="358"/>
      <c r="Q6" s="358"/>
      <c r="R6" s="358"/>
      <c r="S6" s="358"/>
      <c r="T6" s="358"/>
      <c r="U6" s="358"/>
      <c r="V6" s="358"/>
      <c r="W6" s="358"/>
      <c r="X6" s="358"/>
      <c r="Y6" s="358"/>
      <c r="Z6" s="358"/>
      <c r="AA6" s="358"/>
      <c r="AB6" s="358"/>
      <c r="AC6" s="358"/>
      <c r="AD6" s="358"/>
      <c r="AE6" s="358"/>
      <c r="AF6" s="358"/>
      <c r="AG6" s="358"/>
      <c r="AH6" s="358"/>
      <c r="AI6" s="358"/>
      <c r="AJ6" s="358"/>
      <c r="AK6" s="358"/>
      <c r="AL6" s="358"/>
      <c r="AM6" s="358"/>
      <c r="AN6" s="358"/>
      <c r="AO6" s="358"/>
      <c r="AP6" s="29"/>
      <c r="AQ6" s="31"/>
      <c r="BE6" s="356"/>
      <c r="BS6" s="24" t="s">
        <v>9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5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22</v>
      </c>
      <c r="AL7" s="29"/>
      <c r="AM7" s="29"/>
      <c r="AN7" s="35" t="s">
        <v>5</v>
      </c>
      <c r="AO7" s="29"/>
      <c r="AP7" s="29"/>
      <c r="AQ7" s="31"/>
      <c r="BE7" s="356"/>
      <c r="BS7" s="24" t="s">
        <v>9</v>
      </c>
    </row>
    <row r="8" spans="1:74" ht="14.45" customHeight="1">
      <c r="B8" s="28"/>
      <c r="C8" s="29"/>
      <c r="D8" s="37" t="s">
        <v>23</v>
      </c>
      <c r="E8" s="29"/>
      <c r="F8" s="29"/>
      <c r="G8" s="29"/>
      <c r="H8" s="29"/>
      <c r="I8" s="29"/>
      <c r="J8" s="29"/>
      <c r="K8" s="35" t="s">
        <v>24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25</v>
      </c>
      <c r="AL8" s="29"/>
      <c r="AM8" s="29"/>
      <c r="AN8" s="38" t="s">
        <v>26</v>
      </c>
      <c r="AO8" s="29"/>
      <c r="AP8" s="29"/>
      <c r="AQ8" s="31"/>
      <c r="BE8" s="356"/>
      <c r="BS8" s="24" t="s">
        <v>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56"/>
      <c r="BS9" s="24" t="s">
        <v>9</v>
      </c>
    </row>
    <row r="10" spans="1:74" ht="14.45" customHeight="1">
      <c r="B10" s="28"/>
      <c r="C10" s="29"/>
      <c r="D10" s="37" t="s">
        <v>27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28</v>
      </c>
      <c r="AL10" s="29"/>
      <c r="AM10" s="29"/>
      <c r="AN10" s="35" t="s">
        <v>5</v>
      </c>
      <c r="AO10" s="29"/>
      <c r="AP10" s="29"/>
      <c r="AQ10" s="31"/>
      <c r="BE10" s="356"/>
      <c r="BS10" s="24" t="s">
        <v>9</v>
      </c>
    </row>
    <row r="11" spans="1:74" ht="18.399999999999999" customHeight="1">
      <c r="B11" s="28"/>
      <c r="C11" s="29"/>
      <c r="D11" s="29"/>
      <c r="E11" s="35" t="s">
        <v>29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30</v>
      </c>
      <c r="AL11" s="29"/>
      <c r="AM11" s="29"/>
      <c r="AN11" s="35" t="s">
        <v>5</v>
      </c>
      <c r="AO11" s="29"/>
      <c r="AP11" s="29"/>
      <c r="AQ11" s="31"/>
      <c r="BE11" s="356"/>
      <c r="BS11" s="24" t="s">
        <v>9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56"/>
      <c r="BS12" s="24" t="s">
        <v>9</v>
      </c>
    </row>
    <row r="13" spans="1:74" ht="14.45" customHeight="1">
      <c r="B13" s="28"/>
      <c r="C13" s="29"/>
      <c r="D13" s="37" t="s">
        <v>31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28</v>
      </c>
      <c r="AL13" s="29"/>
      <c r="AM13" s="29"/>
      <c r="AN13" s="39" t="s">
        <v>32</v>
      </c>
      <c r="AO13" s="29"/>
      <c r="AP13" s="29"/>
      <c r="AQ13" s="31"/>
      <c r="BE13" s="356"/>
      <c r="BS13" s="24" t="s">
        <v>9</v>
      </c>
    </row>
    <row r="14" spans="1:74" ht="15">
      <c r="B14" s="28"/>
      <c r="C14" s="29"/>
      <c r="D14" s="29"/>
      <c r="E14" s="360" t="s">
        <v>32</v>
      </c>
      <c r="F14" s="361"/>
      <c r="G14" s="361"/>
      <c r="H14" s="361"/>
      <c r="I14" s="361"/>
      <c r="J14" s="361"/>
      <c r="K14" s="361"/>
      <c r="L14" s="361"/>
      <c r="M14" s="361"/>
      <c r="N14" s="361"/>
      <c r="O14" s="361"/>
      <c r="P14" s="361"/>
      <c r="Q14" s="361"/>
      <c r="R14" s="361"/>
      <c r="S14" s="361"/>
      <c r="T14" s="361"/>
      <c r="U14" s="361"/>
      <c r="V14" s="361"/>
      <c r="W14" s="361"/>
      <c r="X14" s="361"/>
      <c r="Y14" s="361"/>
      <c r="Z14" s="361"/>
      <c r="AA14" s="361"/>
      <c r="AB14" s="361"/>
      <c r="AC14" s="361"/>
      <c r="AD14" s="361"/>
      <c r="AE14" s="361"/>
      <c r="AF14" s="361"/>
      <c r="AG14" s="361"/>
      <c r="AH14" s="361"/>
      <c r="AI14" s="361"/>
      <c r="AJ14" s="361"/>
      <c r="AK14" s="37" t="s">
        <v>30</v>
      </c>
      <c r="AL14" s="29"/>
      <c r="AM14" s="29"/>
      <c r="AN14" s="39" t="s">
        <v>32</v>
      </c>
      <c r="AO14" s="29"/>
      <c r="AP14" s="29"/>
      <c r="AQ14" s="31"/>
      <c r="BE14" s="356"/>
      <c r="BS14" s="24" t="s">
        <v>9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56"/>
      <c r="BS15" s="24" t="s">
        <v>6</v>
      </c>
    </row>
    <row r="16" spans="1:74" ht="14.45" customHeight="1">
      <c r="B16" s="28"/>
      <c r="C16" s="29"/>
      <c r="D16" s="37" t="s">
        <v>33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28</v>
      </c>
      <c r="AL16" s="29"/>
      <c r="AM16" s="29"/>
      <c r="AN16" s="35" t="s">
        <v>5</v>
      </c>
      <c r="AO16" s="29"/>
      <c r="AP16" s="29"/>
      <c r="AQ16" s="31"/>
      <c r="BE16" s="356"/>
      <c r="BS16" s="24" t="s">
        <v>6</v>
      </c>
    </row>
    <row r="17" spans="2:71" ht="18.399999999999999" customHeight="1">
      <c r="B17" s="28"/>
      <c r="C17" s="29"/>
      <c r="D17" s="29"/>
      <c r="E17" s="35" t="s">
        <v>34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30</v>
      </c>
      <c r="AL17" s="29"/>
      <c r="AM17" s="29"/>
      <c r="AN17" s="35" t="s">
        <v>5</v>
      </c>
      <c r="AO17" s="29"/>
      <c r="AP17" s="29"/>
      <c r="AQ17" s="31"/>
      <c r="BE17" s="356"/>
      <c r="BS17" s="24" t="s">
        <v>35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56"/>
      <c r="BS18" s="24" t="s">
        <v>9</v>
      </c>
    </row>
    <row r="19" spans="2:71" ht="14.45" customHeight="1">
      <c r="B19" s="28"/>
      <c r="C19" s="29"/>
      <c r="D19" s="37" t="s">
        <v>36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56"/>
      <c r="BS19" s="24" t="s">
        <v>9</v>
      </c>
    </row>
    <row r="20" spans="2:71" ht="16.5" customHeight="1">
      <c r="B20" s="28"/>
      <c r="C20" s="29"/>
      <c r="D20" s="29"/>
      <c r="E20" s="362" t="s">
        <v>5</v>
      </c>
      <c r="F20" s="362"/>
      <c r="G20" s="362"/>
      <c r="H20" s="362"/>
      <c r="I20" s="362"/>
      <c r="J20" s="362"/>
      <c r="K20" s="362"/>
      <c r="L20" s="362"/>
      <c r="M20" s="362"/>
      <c r="N20" s="362"/>
      <c r="O20" s="362"/>
      <c r="P20" s="362"/>
      <c r="Q20" s="362"/>
      <c r="R20" s="362"/>
      <c r="S20" s="362"/>
      <c r="T20" s="362"/>
      <c r="U20" s="362"/>
      <c r="V20" s="362"/>
      <c r="W20" s="362"/>
      <c r="X20" s="362"/>
      <c r="Y20" s="362"/>
      <c r="Z20" s="362"/>
      <c r="AA20" s="362"/>
      <c r="AB20" s="362"/>
      <c r="AC20" s="362"/>
      <c r="AD20" s="362"/>
      <c r="AE20" s="362"/>
      <c r="AF20" s="362"/>
      <c r="AG20" s="362"/>
      <c r="AH20" s="362"/>
      <c r="AI20" s="362"/>
      <c r="AJ20" s="362"/>
      <c r="AK20" s="362"/>
      <c r="AL20" s="362"/>
      <c r="AM20" s="362"/>
      <c r="AN20" s="362"/>
      <c r="AO20" s="29"/>
      <c r="AP20" s="29"/>
      <c r="AQ20" s="31"/>
      <c r="BE20" s="356"/>
      <c r="BS20" s="24" t="s">
        <v>6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56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56"/>
    </row>
    <row r="23" spans="2:71" s="1" customFormat="1" ht="25.9" customHeight="1">
      <c r="B23" s="41"/>
      <c r="C23" s="42"/>
      <c r="D23" s="43" t="s">
        <v>37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63">
        <f>ROUND(AG51,2)</f>
        <v>0</v>
      </c>
      <c r="AL23" s="364"/>
      <c r="AM23" s="364"/>
      <c r="AN23" s="364"/>
      <c r="AO23" s="364"/>
      <c r="AP23" s="42"/>
      <c r="AQ23" s="45"/>
      <c r="BE23" s="356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56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65" t="s">
        <v>38</v>
      </c>
      <c r="M25" s="365"/>
      <c r="N25" s="365"/>
      <c r="O25" s="365"/>
      <c r="P25" s="42"/>
      <c r="Q25" s="42"/>
      <c r="R25" s="42"/>
      <c r="S25" s="42"/>
      <c r="T25" s="42"/>
      <c r="U25" s="42"/>
      <c r="V25" s="42"/>
      <c r="W25" s="365" t="s">
        <v>39</v>
      </c>
      <c r="X25" s="365"/>
      <c r="Y25" s="365"/>
      <c r="Z25" s="365"/>
      <c r="AA25" s="365"/>
      <c r="AB25" s="365"/>
      <c r="AC25" s="365"/>
      <c r="AD25" s="365"/>
      <c r="AE25" s="365"/>
      <c r="AF25" s="42"/>
      <c r="AG25" s="42"/>
      <c r="AH25" s="42"/>
      <c r="AI25" s="42"/>
      <c r="AJ25" s="42"/>
      <c r="AK25" s="365" t="s">
        <v>40</v>
      </c>
      <c r="AL25" s="365"/>
      <c r="AM25" s="365"/>
      <c r="AN25" s="365"/>
      <c r="AO25" s="365"/>
      <c r="AP25" s="42"/>
      <c r="AQ25" s="45"/>
      <c r="BE25" s="356"/>
    </row>
    <row r="26" spans="2:71" s="2" customFormat="1" ht="14.45" customHeight="1">
      <c r="B26" s="47"/>
      <c r="C26" s="48"/>
      <c r="D26" s="49" t="s">
        <v>41</v>
      </c>
      <c r="E26" s="48"/>
      <c r="F26" s="49" t="s">
        <v>42</v>
      </c>
      <c r="G26" s="48"/>
      <c r="H26" s="48"/>
      <c r="I26" s="48"/>
      <c r="J26" s="48"/>
      <c r="K26" s="48"/>
      <c r="L26" s="348">
        <v>0.21</v>
      </c>
      <c r="M26" s="349"/>
      <c r="N26" s="349"/>
      <c r="O26" s="349"/>
      <c r="P26" s="48"/>
      <c r="Q26" s="48"/>
      <c r="R26" s="48"/>
      <c r="S26" s="48"/>
      <c r="T26" s="48"/>
      <c r="U26" s="48"/>
      <c r="V26" s="48"/>
      <c r="W26" s="350">
        <f>ROUND(AZ51,2)</f>
        <v>0</v>
      </c>
      <c r="X26" s="349"/>
      <c r="Y26" s="349"/>
      <c r="Z26" s="349"/>
      <c r="AA26" s="349"/>
      <c r="AB26" s="349"/>
      <c r="AC26" s="349"/>
      <c r="AD26" s="349"/>
      <c r="AE26" s="349"/>
      <c r="AF26" s="48"/>
      <c r="AG26" s="48"/>
      <c r="AH26" s="48"/>
      <c r="AI26" s="48"/>
      <c r="AJ26" s="48"/>
      <c r="AK26" s="350">
        <f>ROUND(AV51,2)</f>
        <v>0</v>
      </c>
      <c r="AL26" s="349"/>
      <c r="AM26" s="349"/>
      <c r="AN26" s="349"/>
      <c r="AO26" s="349"/>
      <c r="AP26" s="48"/>
      <c r="AQ26" s="50"/>
      <c r="BE26" s="356"/>
    </row>
    <row r="27" spans="2:71" s="2" customFormat="1" ht="14.45" customHeight="1">
      <c r="B27" s="47"/>
      <c r="C27" s="48"/>
      <c r="D27" s="48"/>
      <c r="E27" s="48"/>
      <c r="F27" s="49" t="s">
        <v>43</v>
      </c>
      <c r="G27" s="48"/>
      <c r="H27" s="48"/>
      <c r="I27" s="48"/>
      <c r="J27" s="48"/>
      <c r="K27" s="48"/>
      <c r="L27" s="348">
        <v>0.15</v>
      </c>
      <c r="M27" s="349"/>
      <c r="N27" s="349"/>
      <c r="O27" s="349"/>
      <c r="P27" s="48"/>
      <c r="Q27" s="48"/>
      <c r="R27" s="48"/>
      <c r="S27" s="48"/>
      <c r="T27" s="48"/>
      <c r="U27" s="48"/>
      <c r="V27" s="48"/>
      <c r="W27" s="350">
        <f>ROUND(BA51,2)</f>
        <v>0</v>
      </c>
      <c r="X27" s="349"/>
      <c r="Y27" s="349"/>
      <c r="Z27" s="349"/>
      <c r="AA27" s="349"/>
      <c r="AB27" s="349"/>
      <c r="AC27" s="349"/>
      <c r="AD27" s="349"/>
      <c r="AE27" s="349"/>
      <c r="AF27" s="48"/>
      <c r="AG27" s="48"/>
      <c r="AH27" s="48"/>
      <c r="AI27" s="48"/>
      <c r="AJ27" s="48"/>
      <c r="AK27" s="350">
        <f>ROUND(AW51,2)</f>
        <v>0</v>
      </c>
      <c r="AL27" s="349"/>
      <c r="AM27" s="349"/>
      <c r="AN27" s="349"/>
      <c r="AO27" s="349"/>
      <c r="AP27" s="48"/>
      <c r="AQ27" s="50"/>
      <c r="BE27" s="356"/>
    </row>
    <row r="28" spans="2:71" s="2" customFormat="1" ht="14.45" hidden="1" customHeight="1">
      <c r="B28" s="47"/>
      <c r="C28" s="48"/>
      <c r="D28" s="48"/>
      <c r="E28" s="48"/>
      <c r="F28" s="49" t="s">
        <v>44</v>
      </c>
      <c r="G28" s="48"/>
      <c r="H28" s="48"/>
      <c r="I28" s="48"/>
      <c r="J28" s="48"/>
      <c r="K28" s="48"/>
      <c r="L28" s="348">
        <v>0.21</v>
      </c>
      <c r="M28" s="349"/>
      <c r="N28" s="349"/>
      <c r="O28" s="349"/>
      <c r="P28" s="48"/>
      <c r="Q28" s="48"/>
      <c r="R28" s="48"/>
      <c r="S28" s="48"/>
      <c r="T28" s="48"/>
      <c r="U28" s="48"/>
      <c r="V28" s="48"/>
      <c r="W28" s="350">
        <f>ROUND(BB51,2)</f>
        <v>0</v>
      </c>
      <c r="X28" s="349"/>
      <c r="Y28" s="349"/>
      <c r="Z28" s="349"/>
      <c r="AA28" s="349"/>
      <c r="AB28" s="349"/>
      <c r="AC28" s="349"/>
      <c r="AD28" s="349"/>
      <c r="AE28" s="349"/>
      <c r="AF28" s="48"/>
      <c r="AG28" s="48"/>
      <c r="AH28" s="48"/>
      <c r="AI28" s="48"/>
      <c r="AJ28" s="48"/>
      <c r="AK28" s="350">
        <v>0</v>
      </c>
      <c r="AL28" s="349"/>
      <c r="AM28" s="349"/>
      <c r="AN28" s="349"/>
      <c r="AO28" s="349"/>
      <c r="AP28" s="48"/>
      <c r="AQ28" s="50"/>
      <c r="BE28" s="356"/>
    </row>
    <row r="29" spans="2:71" s="2" customFormat="1" ht="14.45" hidden="1" customHeight="1">
      <c r="B29" s="47"/>
      <c r="C29" s="48"/>
      <c r="D29" s="48"/>
      <c r="E29" s="48"/>
      <c r="F29" s="49" t="s">
        <v>45</v>
      </c>
      <c r="G29" s="48"/>
      <c r="H29" s="48"/>
      <c r="I29" s="48"/>
      <c r="J29" s="48"/>
      <c r="K29" s="48"/>
      <c r="L29" s="348">
        <v>0.15</v>
      </c>
      <c r="M29" s="349"/>
      <c r="N29" s="349"/>
      <c r="O29" s="349"/>
      <c r="P29" s="48"/>
      <c r="Q29" s="48"/>
      <c r="R29" s="48"/>
      <c r="S29" s="48"/>
      <c r="T29" s="48"/>
      <c r="U29" s="48"/>
      <c r="V29" s="48"/>
      <c r="W29" s="350">
        <f>ROUND(BC51,2)</f>
        <v>0</v>
      </c>
      <c r="X29" s="349"/>
      <c r="Y29" s="349"/>
      <c r="Z29" s="349"/>
      <c r="AA29" s="349"/>
      <c r="AB29" s="349"/>
      <c r="AC29" s="349"/>
      <c r="AD29" s="349"/>
      <c r="AE29" s="349"/>
      <c r="AF29" s="48"/>
      <c r="AG29" s="48"/>
      <c r="AH29" s="48"/>
      <c r="AI29" s="48"/>
      <c r="AJ29" s="48"/>
      <c r="AK29" s="350">
        <v>0</v>
      </c>
      <c r="AL29" s="349"/>
      <c r="AM29" s="349"/>
      <c r="AN29" s="349"/>
      <c r="AO29" s="349"/>
      <c r="AP29" s="48"/>
      <c r="AQ29" s="50"/>
      <c r="BE29" s="356"/>
    </row>
    <row r="30" spans="2:71" s="2" customFormat="1" ht="14.45" hidden="1" customHeight="1">
      <c r="B30" s="47"/>
      <c r="C30" s="48"/>
      <c r="D30" s="48"/>
      <c r="E30" s="48"/>
      <c r="F30" s="49" t="s">
        <v>46</v>
      </c>
      <c r="G30" s="48"/>
      <c r="H30" s="48"/>
      <c r="I30" s="48"/>
      <c r="J30" s="48"/>
      <c r="K30" s="48"/>
      <c r="L30" s="348">
        <v>0</v>
      </c>
      <c r="M30" s="349"/>
      <c r="N30" s="349"/>
      <c r="O30" s="349"/>
      <c r="P30" s="48"/>
      <c r="Q30" s="48"/>
      <c r="R30" s="48"/>
      <c r="S30" s="48"/>
      <c r="T30" s="48"/>
      <c r="U30" s="48"/>
      <c r="V30" s="48"/>
      <c r="W30" s="350">
        <f>ROUND(BD51,2)</f>
        <v>0</v>
      </c>
      <c r="X30" s="349"/>
      <c r="Y30" s="349"/>
      <c r="Z30" s="349"/>
      <c r="AA30" s="349"/>
      <c r="AB30" s="349"/>
      <c r="AC30" s="349"/>
      <c r="AD30" s="349"/>
      <c r="AE30" s="349"/>
      <c r="AF30" s="48"/>
      <c r="AG30" s="48"/>
      <c r="AH30" s="48"/>
      <c r="AI30" s="48"/>
      <c r="AJ30" s="48"/>
      <c r="AK30" s="350">
        <v>0</v>
      </c>
      <c r="AL30" s="349"/>
      <c r="AM30" s="349"/>
      <c r="AN30" s="349"/>
      <c r="AO30" s="349"/>
      <c r="AP30" s="48"/>
      <c r="AQ30" s="50"/>
      <c r="BE30" s="356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56"/>
    </row>
    <row r="32" spans="2:71" s="1" customFormat="1" ht="25.9" customHeight="1">
      <c r="B32" s="41"/>
      <c r="C32" s="51"/>
      <c r="D32" s="52" t="s">
        <v>47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48</v>
      </c>
      <c r="U32" s="53"/>
      <c r="V32" s="53"/>
      <c r="W32" s="53"/>
      <c r="X32" s="351" t="s">
        <v>49</v>
      </c>
      <c r="Y32" s="352"/>
      <c r="Z32" s="352"/>
      <c r="AA32" s="352"/>
      <c r="AB32" s="352"/>
      <c r="AC32" s="53"/>
      <c r="AD32" s="53"/>
      <c r="AE32" s="53"/>
      <c r="AF32" s="53"/>
      <c r="AG32" s="53"/>
      <c r="AH32" s="53"/>
      <c r="AI32" s="53"/>
      <c r="AJ32" s="53"/>
      <c r="AK32" s="353">
        <f>SUM(AK23:AK30)</f>
        <v>0</v>
      </c>
      <c r="AL32" s="352"/>
      <c r="AM32" s="352"/>
      <c r="AN32" s="352"/>
      <c r="AO32" s="354"/>
      <c r="AP32" s="51"/>
      <c r="AQ32" s="55"/>
      <c r="BE32" s="356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41"/>
    </row>
    <row r="39" spans="2:56" s="1" customFormat="1" ht="36.950000000000003" customHeight="1">
      <c r="B39" s="41"/>
      <c r="C39" s="61" t="s">
        <v>50</v>
      </c>
      <c r="AR39" s="41"/>
    </row>
    <row r="40" spans="2:56" s="1" customFormat="1" ht="6.95" customHeight="1">
      <c r="B40" s="41"/>
      <c r="AR40" s="41"/>
    </row>
    <row r="41" spans="2:56" s="3" customFormat="1" ht="14.45" customHeight="1">
      <c r="B41" s="62"/>
      <c r="C41" s="63" t="s">
        <v>16</v>
      </c>
      <c r="L41" s="3" t="str">
        <f>K5</f>
        <v>DRUPOS201704</v>
      </c>
      <c r="AR41" s="62"/>
    </row>
    <row r="42" spans="2:56" s="4" customFormat="1" ht="36.950000000000003" customHeight="1">
      <c r="B42" s="64"/>
      <c r="C42" s="65" t="s">
        <v>19</v>
      </c>
      <c r="L42" s="336" t="str">
        <f>K6</f>
        <v>MĚLNICKÁ BOUDA - PEC P. SN.- STAVEBNÍ ÚPRAVY UBYTOVACÍ ČÁSTI</v>
      </c>
      <c r="M42" s="337"/>
      <c r="N42" s="337"/>
      <c r="O42" s="337"/>
      <c r="P42" s="337"/>
      <c r="Q42" s="337"/>
      <c r="R42" s="337"/>
      <c r="S42" s="337"/>
      <c r="T42" s="337"/>
      <c r="U42" s="337"/>
      <c r="V42" s="337"/>
      <c r="W42" s="337"/>
      <c r="X42" s="337"/>
      <c r="Y42" s="337"/>
      <c r="Z42" s="337"/>
      <c r="AA42" s="337"/>
      <c r="AB42" s="337"/>
      <c r="AC42" s="337"/>
      <c r="AD42" s="337"/>
      <c r="AE42" s="337"/>
      <c r="AF42" s="337"/>
      <c r="AG42" s="337"/>
      <c r="AH42" s="337"/>
      <c r="AI42" s="337"/>
      <c r="AJ42" s="337"/>
      <c r="AK42" s="337"/>
      <c r="AL42" s="337"/>
      <c r="AM42" s="337"/>
      <c r="AN42" s="337"/>
      <c r="AO42" s="337"/>
      <c r="AR42" s="64"/>
    </row>
    <row r="43" spans="2:56" s="1" customFormat="1" ht="6.95" customHeight="1">
      <c r="B43" s="41"/>
      <c r="AR43" s="41"/>
    </row>
    <row r="44" spans="2:56" s="1" customFormat="1" ht="15">
      <c r="B44" s="41"/>
      <c r="C44" s="63" t="s">
        <v>23</v>
      </c>
      <c r="L44" s="66" t="str">
        <f>IF(K8="","",K8)</f>
        <v>PEC POD SNĚŽKOU</v>
      </c>
      <c r="AI44" s="63" t="s">
        <v>25</v>
      </c>
      <c r="AM44" s="338" t="str">
        <f>IF(AN8= "","",AN8)</f>
        <v>25.5.2017</v>
      </c>
      <c r="AN44" s="338"/>
      <c r="AR44" s="41"/>
    </row>
    <row r="45" spans="2:56" s="1" customFormat="1" ht="6.95" customHeight="1">
      <c r="B45" s="41"/>
      <c r="AR45" s="41"/>
    </row>
    <row r="46" spans="2:56" s="1" customFormat="1" ht="15">
      <c r="B46" s="41"/>
      <c r="C46" s="63" t="s">
        <v>27</v>
      </c>
      <c r="L46" s="3" t="str">
        <f>IF(E11= "","",E11)</f>
        <v>SDRUŽENÍ OZDRAVOVEN A LÉŠEBEN OKRESU TRUTNOV</v>
      </c>
      <c r="AI46" s="63" t="s">
        <v>33</v>
      </c>
      <c r="AM46" s="339" t="str">
        <f>IF(E17="","",E17)</f>
        <v>DRUPOS TRUTNOV ING.,ARCH. ŽATECKÝ</v>
      </c>
      <c r="AN46" s="339"/>
      <c r="AO46" s="339"/>
      <c r="AP46" s="339"/>
      <c r="AR46" s="41"/>
      <c r="AS46" s="340" t="s">
        <v>51</v>
      </c>
      <c r="AT46" s="341"/>
      <c r="AU46" s="68"/>
      <c r="AV46" s="68"/>
      <c r="AW46" s="68"/>
      <c r="AX46" s="68"/>
      <c r="AY46" s="68"/>
      <c r="AZ46" s="68"/>
      <c r="BA46" s="68"/>
      <c r="BB46" s="68"/>
      <c r="BC46" s="68"/>
      <c r="BD46" s="69"/>
    </row>
    <row r="47" spans="2:56" s="1" customFormat="1" ht="15">
      <c r="B47" s="41"/>
      <c r="C47" s="63" t="s">
        <v>31</v>
      </c>
      <c r="L47" s="3" t="str">
        <f>IF(E14= "Vyplň údaj","",E14)</f>
        <v/>
      </c>
      <c r="AR47" s="41"/>
      <c r="AS47" s="342"/>
      <c r="AT47" s="343"/>
      <c r="AU47" s="42"/>
      <c r="AV47" s="42"/>
      <c r="AW47" s="42"/>
      <c r="AX47" s="42"/>
      <c r="AY47" s="42"/>
      <c r="AZ47" s="42"/>
      <c r="BA47" s="42"/>
      <c r="BB47" s="42"/>
      <c r="BC47" s="42"/>
      <c r="BD47" s="70"/>
    </row>
    <row r="48" spans="2:56" s="1" customFormat="1" ht="10.9" customHeight="1">
      <c r="B48" s="41"/>
      <c r="AR48" s="41"/>
      <c r="AS48" s="342"/>
      <c r="AT48" s="343"/>
      <c r="AU48" s="42"/>
      <c r="AV48" s="42"/>
      <c r="AW48" s="42"/>
      <c r="AX48" s="42"/>
      <c r="AY48" s="42"/>
      <c r="AZ48" s="42"/>
      <c r="BA48" s="42"/>
      <c r="BB48" s="42"/>
      <c r="BC48" s="42"/>
      <c r="BD48" s="70"/>
    </row>
    <row r="49" spans="1:91" s="1" customFormat="1" ht="29.25" customHeight="1">
      <c r="B49" s="41"/>
      <c r="C49" s="344" t="s">
        <v>52</v>
      </c>
      <c r="D49" s="345"/>
      <c r="E49" s="345"/>
      <c r="F49" s="345"/>
      <c r="G49" s="345"/>
      <c r="H49" s="71"/>
      <c r="I49" s="346" t="s">
        <v>53</v>
      </c>
      <c r="J49" s="345"/>
      <c r="K49" s="345"/>
      <c r="L49" s="345"/>
      <c r="M49" s="345"/>
      <c r="N49" s="345"/>
      <c r="O49" s="345"/>
      <c r="P49" s="345"/>
      <c r="Q49" s="345"/>
      <c r="R49" s="345"/>
      <c r="S49" s="345"/>
      <c r="T49" s="345"/>
      <c r="U49" s="345"/>
      <c r="V49" s="345"/>
      <c r="W49" s="345"/>
      <c r="X49" s="345"/>
      <c r="Y49" s="345"/>
      <c r="Z49" s="345"/>
      <c r="AA49" s="345"/>
      <c r="AB49" s="345"/>
      <c r="AC49" s="345"/>
      <c r="AD49" s="345"/>
      <c r="AE49" s="345"/>
      <c r="AF49" s="345"/>
      <c r="AG49" s="347" t="s">
        <v>54</v>
      </c>
      <c r="AH49" s="345"/>
      <c r="AI49" s="345"/>
      <c r="AJ49" s="345"/>
      <c r="AK49" s="345"/>
      <c r="AL49" s="345"/>
      <c r="AM49" s="345"/>
      <c r="AN49" s="346" t="s">
        <v>55</v>
      </c>
      <c r="AO49" s="345"/>
      <c r="AP49" s="345"/>
      <c r="AQ49" s="72" t="s">
        <v>56</v>
      </c>
      <c r="AR49" s="41"/>
      <c r="AS49" s="73" t="s">
        <v>57</v>
      </c>
      <c r="AT49" s="74" t="s">
        <v>58</v>
      </c>
      <c r="AU49" s="74" t="s">
        <v>59</v>
      </c>
      <c r="AV49" s="74" t="s">
        <v>60</v>
      </c>
      <c r="AW49" s="74" t="s">
        <v>61</v>
      </c>
      <c r="AX49" s="74" t="s">
        <v>62</v>
      </c>
      <c r="AY49" s="74" t="s">
        <v>63</v>
      </c>
      <c r="AZ49" s="74" t="s">
        <v>64</v>
      </c>
      <c r="BA49" s="74" t="s">
        <v>65</v>
      </c>
      <c r="BB49" s="74" t="s">
        <v>66</v>
      </c>
      <c r="BC49" s="74" t="s">
        <v>67</v>
      </c>
      <c r="BD49" s="75" t="s">
        <v>68</v>
      </c>
    </row>
    <row r="50" spans="1:91" s="1" customFormat="1" ht="10.9" customHeight="1">
      <c r="B50" s="41"/>
      <c r="AR50" s="41"/>
      <c r="AS50" s="76"/>
      <c r="AT50" s="68"/>
      <c r="AU50" s="68"/>
      <c r="AV50" s="68"/>
      <c r="AW50" s="68"/>
      <c r="AX50" s="68"/>
      <c r="AY50" s="68"/>
      <c r="AZ50" s="68"/>
      <c r="BA50" s="68"/>
      <c r="BB50" s="68"/>
      <c r="BC50" s="68"/>
      <c r="BD50" s="69"/>
    </row>
    <row r="51" spans="1:91" s="4" customFormat="1" ht="32.450000000000003" customHeight="1">
      <c r="B51" s="64"/>
      <c r="C51" s="77" t="s">
        <v>69</v>
      </c>
      <c r="D51" s="78"/>
      <c r="E51" s="78"/>
      <c r="F51" s="78"/>
      <c r="G51" s="78"/>
      <c r="H51" s="78"/>
      <c r="I51" s="78"/>
      <c r="J51" s="78"/>
      <c r="K51" s="78"/>
      <c r="L51" s="78"/>
      <c r="M51" s="78"/>
      <c r="N51" s="78"/>
      <c r="O51" s="78"/>
      <c r="P51" s="78"/>
      <c r="Q51" s="78"/>
      <c r="R51" s="78"/>
      <c r="S51" s="78"/>
      <c r="T51" s="78"/>
      <c r="U51" s="78"/>
      <c r="V51" s="78"/>
      <c r="W51" s="78"/>
      <c r="X51" s="78"/>
      <c r="Y51" s="78"/>
      <c r="Z51" s="78"/>
      <c r="AA51" s="78"/>
      <c r="AB51" s="78"/>
      <c r="AC51" s="78"/>
      <c r="AD51" s="78"/>
      <c r="AE51" s="78"/>
      <c r="AF51" s="78"/>
      <c r="AG51" s="334">
        <f>ROUND(SUM(AG52:AG54),2)</f>
        <v>0</v>
      </c>
      <c r="AH51" s="334"/>
      <c r="AI51" s="334"/>
      <c r="AJ51" s="334"/>
      <c r="AK51" s="334"/>
      <c r="AL51" s="334"/>
      <c r="AM51" s="334"/>
      <c r="AN51" s="335">
        <f>SUM(AG51,AT51)</f>
        <v>0</v>
      </c>
      <c r="AO51" s="335"/>
      <c r="AP51" s="335"/>
      <c r="AQ51" s="79" t="s">
        <v>5</v>
      </c>
      <c r="AR51" s="64"/>
      <c r="AS51" s="80">
        <f>ROUND(SUM(AS52:AS54),2)</f>
        <v>0</v>
      </c>
      <c r="AT51" s="81">
        <f>ROUND(SUM(AV51:AW51),2)</f>
        <v>0</v>
      </c>
      <c r="AU51" s="82">
        <f>ROUND(SUM(AU52:AU54),5)</f>
        <v>0</v>
      </c>
      <c r="AV51" s="81">
        <f>ROUND(AZ51*L26,2)</f>
        <v>0</v>
      </c>
      <c r="AW51" s="81">
        <f>ROUND(BA51*L27,2)</f>
        <v>0</v>
      </c>
      <c r="AX51" s="81">
        <f>ROUND(BB51*L26,2)</f>
        <v>0</v>
      </c>
      <c r="AY51" s="81">
        <f>ROUND(BC51*L27,2)</f>
        <v>0</v>
      </c>
      <c r="AZ51" s="81">
        <f>ROUND(SUM(AZ52:AZ54),2)</f>
        <v>0</v>
      </c>
      <c r="BA51" s="81">
        <f>ROUND(SUM(BA52:BA54),2)</f>
        <v>0</v>
      </c>
      <c r="BB51" s="81">
        <f>ROUND(SUM(BB52:BB54),2)</f>
        <v>0</v>
      </c>
      <c r="BC51" s="81">
        <f>ROUND(SUM(BC52:BC54),2)</f>
        <v>0</v>
      </c>
      <c r="BD51" s="83">
        <f>ROUND(SUM(BD52:BD54),2)</f>
        <v>0</v>
      </c>
      <c r="BS51" s="65" t="s">
        <v>70</v>
      </c>
      <c r="BT51" s="65" t="s">
        <v>71</v>
      </c>
      <c r="BU51" s="84" t="s">
        <v>72</v>
      </c>
      <c r="BV51" s="65" t="s">
        <v>73</v>
      </c>
      <c r="BW51" s="65" t="s">
        <v>7</v>
      </c>
      <c r="BX51" s="65" t="s">
        <v>74</v>
      </c>
      <c r="CL51" s="65" t="s">
        <v>5</v>
      </c>
    </row>
    <row r="52" spans="1:91" s="5" customFormat="1" ht="16.5" customHeight="1">
      <c r="A52" s="85" t="s">
        <v>75</v>
      </c>
      <c r="B52" s="86"/>
      <c r="C52" s="87"/>
      <c r="D52" s="333" t="s">
        <v>76</v>
      </c>
      <c r="E52" s="333"/>
      <c r="F52" s="333"/>
      <c r="G52" s="333"/>
      <c r="H52" s="333"/>
      <c r="I52" s="88"/>
      <c r="J52" s="333" t="s">
        <v>77</v>
      </c>
      <c r="K52" s="333"/>
      <c r="L52" s="333"/>
      <c r="M52" s="333"/>
      <c r="N52" s="333"/>
      <c r="O52" s="333"/>
      <c r="P52" s="333"/>
      <c r="Q52" s="333"/>
      <c r="R52" s="333"/>
      <c r="S52" s="333"/>
      <c r="T52" s="333"/>
      <c r="U52" s="333"/>
      <c r="V52" s="333"/>
      <c r="W52" s="333"/>
      <c r="X52" s="333"/>
      <c r="Y52" s="333"/>
      <c r="Z52" s="333"/>
      <c r="AA52" s="333"/>
      <c r="AB52" s="333"/>
      <c r="AC52" s="333"/>
      <c r="AD52" s="333"/>
      <c r="AE52" s="333"/>
      <c r="AF52" s="333"/>
      <c r="AG52" s="331">
        <f>'01 - BOURACÍ PRÁCE'!J27</f>
        <v>0</v>
      </c>
      <c r="AH52" s="332"/>
      <c r="AI52" s="332"/>
      <c r="AJ52" s="332"/>
      <c r="AK52" s="332"/>
      <c r="AL52" s="332"/>
      <c r="AM52" s="332"/>
      <c r="AN52" s="331">
        <f>SUM(AG52,AT52)</f>
        <v>0</v>
      </c>
      <c r="AO52" s="332"/>
      <c r="AP52" s="332"/>
      <c r="AQ52" s="89" t="s">
        <v>78</v>
      </c>
      <c r="AR52" s="86"/>
      <c r="AS52" s="90">
        <v>0</v>
      </c>
      <c r="AT52" s="91">
        <f>ROUND(SUM(AV52:AW52),2)</f>
        <v>0</v>
      </c>
      <c r="AU52" s="92">
        <f>'01 - BOURACÍ PRÁCE'!P87</f>
        <v>0</v>
      </c>
      <c r="AV52" s="91">
        <f>'01 - BOURACÍ PRÁCE'!J30</f>
        <v>0</v>
      </c>
      <c r="AW52" s="91">
        <f>'01 - BOURACÍ PRÁCE'!J31</f>
        <v>0</v>
      </c>
      <c r="AX52" s="91">
        <f>'01 - BOURACÍ PRÁCE'!J32</f>
        <v>0</v>
      </c>
      <c r="AY52" s="91">
        <f>'01 - BOURACÍ PRÁCE'!J33</f>
        <v>0</v>
      </c>
      <c r="AZ52" s="91">
        <f>'01 - BOURACÍ PRÁCE'!F30</f>
        <v>0</v>
      </c>
      <c r="BA52" s="91">
        <f>'01 - BOURACÍ PRÁCE'!F31</f>
        <v>0</v>
      </c>
      <c r="BB52" s="91">
        <f>'01 - BOURACÍ PRÁCE'!F32</f>
        <v>0</v>
      </c>
      <c r="BC52" s="91">
        <f>'01 - BOURACÍ PRÁCE'!F33</f>
        <v>0</v>
      </c>
      <c r="BD52" s="93">
        <f>'01 - BOURACÍ PRÁCE'!F34</f>
        <v>0</v>
      </c>
      <c r="BT52" s="94" t="s">
        <v>79</v>
      </c>
      <c r="BV52" s="94" t="s">
        <v>73</v>
      </c>
      <c r="BW52" s="94" t="s">
        <v>80</v>
      </c>
      <c r="BX52" s="94" t="s">
        <v>7</v>
      </c>
      <c r="CL52" s="94" t="s">
        <v>5</v>
      </c>
      <c r="CM52" s="94" t="s">
        <v>81</v>
      </c>
    </row>
    <row r="53" spans="1:91" s="5" customFormat="1" ht="16.5" customHeight="1">
      <c r="A53" s="85" t="s">
        <v>75</v>
      </c>
      <c r="B53" s="86"/>
      <c r="C53" s="87"/>
      <c r="D53" s="333" t="s">
        <v>82</v>
      </c>
      <c r="E53" s="333"/>
      <c r="F53" s="333"/>
      <c r="G53" s="333"/>
      <c r="H53" s="333"/>
      <c r="I53" s="88"/>
      <c r="J53" s="333" t="s">
        <v>83</v>
      </c>
      <c r="K53" s="333"/>
      <c r="L53" s="333"/>
      <c r="M53" s="333"/>
      <c r="N53" s="333"/>
      <c r="O53" s="333"/>
      <c r="P53" s="333"/>
      <c r="Q53" s="333"/>
      <c r="R53" s="333"/>
      <c r="S53" s="333"/>
      <c r="T53" s="333"/>
      <c r="U53" s="333"/>
      <c r="V53" s="333"/>
      <c r="W53" s="333"/>
      <c r="X53" s="333"/>
      <c r="Y53" s="333"/>
      <c r="Z53" s="333"/>
      <c r="AA53" s="333"/>
      <c r="AB53" s="333"/>
      <c r="AC53" s="333"/>
      <c r="AD53" s="333"/>
      <c r="AE53" s="333"/>
      <c r="AF53" s="333"/>
      <c r="AG53" s="331">
        <f>'02 - STAVEBNÍ ÚPRAVY'!J27</f>
        <v>0</v>
      </c>
      <c r="AH53" s="332"/>
      <c r="AI53" s="332"/>
      <c r="AJ53" s="332"/>
      <c r="AK53" s="332"/>
      <c r="AL53" s="332"/>
      <c r="AM53" s="332"/>
      <c r="AN53" s="331">
        <f>SUM(AG53,AT53)</f>
        <v>0</v>
      </c>
      <c r="AO53" s="332"/>
      <c r="AP53" s="332"/>
      <c r="AQ53" s="89" t="s">
        <v>78</v>
      </c>
      <c r="AR53" s="86"/>
      <c r="AS53" s="90">
        <v>0</v>
      </c>
      <c r="AT53" s="91">
        <f>ROUND(SUM(AV53:AW53),2)</f>
        <v>0</v>
      </c>
      <c r="AU53" s="92">
        <f>'02 - STAVEBNÍ ÚPRAVY'!P104</f>
        <v>0</v>
      </c>
      <c r="AV53" s="91">
        <f>'02 - STAVEBNÍ ÚPRAVY'!J30</f>
        <v>0</v>
      </c>
      <c r="AW53" s="91">
        <f>'02 - STAVEBNÍ ÚPRAVY'!J31</f>
        <v>0</v>
      </c>
      <c r="AX53" s="91">
        <f>'02 - STAVEBNÍ ÚPRAVY'!J32</f>
        <v>0</v>
      </c>
      <c r="AY53" s="91">
        <f>'02 - STAVEBNÍ ÚPRAVY'!J33</f>
        <v>0</v>
      </c>
      <c r="AZ53" s="91">
        <f>'02 - STAVEBNÍ ÚPRAVY'!F30</f>
        <v>0</v>
      </c>
      <c r="BA53" s="91">
        <f>'02 - STAVEBNÍ ÚPRAVY'!F31</f>
        <v>0</v>
      </c>
      <c r="BB53" s="91">
        <f>'02 - STAVEBNÍ ÚPRAVY'!F32</f>
        <v>0</v>
      </c>
      <c r="BC53" s="91">
        <f>'02 - STAVEBNÍ ÚPRAVY'!F33</f>
        <v>0</v>
      </c>
      <c r="BD53" s="93">
        <f>'02 - STAVEBNÍ ÚPRAVY'!F34</f>
        <v>0</v>
      </c>
      <c r="BT53" s="94" t="s">
        <v>79</v>
      </c>
      <c r="BV53" s="94" t="s">
        <v>73</v>
      </c>
      <c r="BW53" s="94" t="s">
        <v>84</v>
      </c>
      <c r="BX53" s="94" t="s">
        <v>7</v>
      </c>
      <c r="CL53" s="94" t="s">
        <v>5</v>
      </c>
      <c r="CM53" s="94" t="s">
        <v>81</v>
      </c>
    </row>
    <row r="54" spans="1:91" s="5" customFormat="1" ht="16.5" customHeight="1">
      <c r="A54" s="85" t="s">
        <v>75</v>
      </c>
      <c r="B54" s="86"/>
      <c r="C54" s="87"/>
      <c r="D54" s="333" t="s">
        <v>85</v>
      </c>
      <c r="E54" s="333"/>
      <c r="F54" s="333"/>
      <c r="G54" s="333"/>
      <c r="H54" s="333"/>
      <c r="I54" s="88"/>
      <c r="J54" s="333" t="s">
        <v>86</v>
      </c>
      <c r="K54" s="333"/>
      <c r="L54" s="333"/>
      <c r="M54" s="333"/>
      <c r="N54" s="333"/>
      <c r="O54" s="333"/>
      <c r="P54" s="333"/>
      <c r="Q54" s="333"/>
      <c r="R54" s="333"/>
      <c r="S54" s="333"/>
      <c r="T54" s="333"/>
      <c r="U54" s="333"/>
      <c r="V54" s="333"/>
      <c r="W54" s="333"/>
      <c r="X54" s="333"/>
      <c r="Y54" s="333"/>
      <c r="Z54" s="333"/>
      <c r="AA54" s="333"/>
      <c r="AB54" s="333"/>
      <c r="AC54" s="333"/>
      <c r="AD54" s="333"/>
      <c r="AE54" s="333"/>
      <c r="AF54" s="333"/>
      <c r="AG54" s="331">
        <f>'03 - MOBILIÁŘ'!J27</f>
        <v>0</v>
      </c>
      <c r="AH54" s="332"/>
      <c r="AI54" s="332"/>
      <c r="AJ54" s="332"/>
      <c r="AK54" s="332"/>
      <c r="AL54" s="332"/>
      <c r="AM54" s="332"/>
      <c r="AN54" s="331">
        <f>SUM(AG54,AT54)</f>
        <v>0</v>
      </c>
      <c r="AO54" s="332"/>
      <c r="AP54" s="332"/>
      <c r="AQ54" s="89" t="s">
        <v>78</v>
      </c>
      <c r="AR54" s="86"/>
      <c r="AS54" s="95">
        <v>0</v>
      </c>
      <c r="AT54" s="96">
        <f>ROUND(SUM(AV54:AW54),2)</f>
        <v>0</v>
      </c>
      <c r="AU54" s="97">
        <f>'03 - MOBILIÁŘ'!P77</f>
        <v>0</v>
      </c>
      <c r="AV54" s="96">
        <f>'03 - MOBILIÁŘ'!J30</f>
        <v>0</v>
      </c>
      <c r="AW54" s="96">
        <f>'03 - MOBILIÁŘ'!J31</f>
        <v>0</v>
      </c>
      <c r="AX54" s="96">
        <f>'03 - MOBILIÁŘ'!J32</f>
        <v>0</v>
      </c>
      <c r="AY54" s="96">
        <f>'03 - MOBILIÁŘ'!J33</f>
        <v>0</v>
      </c>
      <c r="AZ54" s="96">
        <f>'03 - MOBILIÁŘ'!F30</f>
        <v>0</v>
      </c>
      <c r="BA54" s="96">
        <f>'03 - MOBILIÁŘ'!F31</f>
        <v>0</v>
      </c>
      <c r="BB54" s="96">
        <f>'03 - MOBILIÁŘ'!F32</f>
        <v>0</v>
      </c>
      <c r="BC54" s="96">
        <f>'03 - MOBILIÁŘ'!F33</f>
        <v>0</v>
      </c>
      <c r="BD54" s="98">
        <f>'03 - MOBILIÁŘ'!F34</f>
        <v>0</v>
      </c>
      <c r="BT54" s="94" t="s">
        <v>79</v>
      </c>
      <c r="BV54" s="94" t="s">
        <v>73</v>
      </c>
      <c r="BW54" s="94" t="s">
        <v>87</v>
      </c>
      <c r="BX54" s="94" t="s">
        <v>7</v>
      </c>
      <c r="CL54" s="94" t="s">
        <v>5</v>
      </c>
      <c r="CM54" s="94" t="s">
        <v>81</v>
      </c>
    </row>
    <row r="55" spans="1:91" s="1" customFormat="1" ht="30" customHeight="1">
      <c r="B55" s="41"/>
      <c r="AR55" s="41"/>
    </row>
    <row r="56" spans="1:91" s="1" customFormat="1" ht="6.95" customHeight="1">
      <c r="B56" s="56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41"/>
    </row>
  </sheetData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01 - BOURACÍ PRÁCE'!C2" display="/"/>
    <hyperlink ref="A53" location="'02 - STAVEBNÍ ÚPRAVY'!C2" display="/"/>
    <hyperlink ref="A54" location="'03 - MOBILIÁŘ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285"/>
  <sheetViews>
    <sheetView showGridLines="0" workbookViewId="0">
      <pane ySplit="1" topLeftCell="A296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88</v>
      </c>
      <c r="G1" s="370" t="s">
        <v>89</v>
      </c>
      <c r="H1" s="370"/>
      <c r="I1" s="103"/>
      <c r="J1" s="102" t="s">
        <v>90</v>
      </c>
      <c r="K1" s="101" t="s">
        <v>91</v>
      </c>
      <c r="L1" s="102" t="s">
        <v>92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9" t="s">
        <v>8</v>
      </c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24" t="s">
        <v>80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81</v>
      </c>
    </row>
    <row r="4" spans="1:70" ht="36.950000000000003" customHeight="1">
      <c r="B4" s="28"/>
      <c r="C4" s="29"/>
      <c r="D4" s="30" t="s">
        <v>93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16.5" customHeight="1">
      <c r="B7" s="28"/>
      <c r="C7" s="29"/>
      <c r="D7" s="29"/>
      <c r="E7" s="371" t="str">
        <f>'Rekapitulace stavby'!K6</f>
        <v>MĚLNICKÁ BOUDA - PEC P. SN.- STAVEBNÍ ÚPRAVY UBYTOVACÍ ČÁSTI</v>
      </c>
      <c r="F7" s="372"/>
      <c r="G7" s="372"/>
      <c r="H7" s="372"/>
      <c r="I7" s="105"/>
      <c r="J7" s="29"/>
      <c r="K7" s="31"/>
    </row>
    <row r="8" spans="1:70" s="1" customFormat="1" ht="15">
      <c r="B8" s="41"/>
      <c r="C8" s="42"/>
      <c r="D8" s="37" t="s">
        <v>94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73" t="s">
        <v>95</v>
      </c>
      <c r="F9" s="374"/>
      <c r="G9" s="374"/>
      <c r="H9" s="374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25.5.2017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16.5" customHeight="1">
      <c r="B24" s="109"/>
      <c r="C24" s="110"/>
      <c r="D24" s="110"/>
      <c r="E24" s="362" t="s">
        <v>5</v>
      </c>
      <c r="F24" s="362"/>
      <c r="G24" s="362"/>
      <c r="H24" s="362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37</v>
      </c>
      <c r="E27" s="42"/>
      <c r="F27" s="42"/>
      <c r="G27" s="42"/>
      <c r="H27" s="42"/>
      <c r="I27" s="106"/>
      <c r="J27" s="116">
        <f>ROUND(J87,2)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17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18">
        <f>ROUND(SUM(BE87:BE284), 2)</f>
        <v>0</v>
      </c>
      <c r="G30" s="42"/>
      <c r="H30" s="42"/>
      <c r="I30" s="119">
        <v>0.21</v>
      </c>
      <c r="J30" s="118">
        <f>ROUND(ROUND((SUM(BE87:BE284)),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18">
        <f>ROUND(SUM(BF87:BF284), 2)</f>
        <v>0</v>
      </c>
      <c r="G31" s="42"/>
      <c r="H31" s="42"/>
      <c r="I31" s="119">
        <v>0.15</v>
      </c>
      <c r="J31" s="118">
        <f>ROUND(ROUND((SUM(BF87:BF284)),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18">
        <f>ROUND(SUM(BG87:BG284),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18">
        <f>ROUND(SUM(BH87:BH284),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18">
        <f>ROUND(SUM(BI87:BI284),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47</v>
      </c>
      <c r="E36" s="71"/>
      <c r="F36" s="71"/>
      <c r="G36" s="122" t="s">
        <v>48</v>
      </c>
      <c r="H36" s="123" t="s">
        <v>49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96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16.5" customHeight="1">
      <c r="B45" s="41"/>
      <c r="C45" s="42"/>
      <c r="D45" s="42"/>
      <c r="E45" s="371" t="str">
        <f>E7</f>
        <v>MĚLNICKÁ BOUDA - PEC P. SN.- STAVEBNÍ ÚPRAVY UBYTOVACÍ ČÁSTI</v>
      </c>
      <c r="F45" s="372"/>
      <c r="G45" s="372"/>
      <c r="H45" s="372"/>
      <c r="I45" s="106"/>
      <c r="J45" s="42"/>
      <c r="K45" s="45"/>
    </row>
    <row r="46" spans="2:11" s="1" customFormat="1" ht="14.45" customHeight="1">
      <c r="B46" s="41"/>
      <c r="C46" s="37" t="s">
        <v>94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17.25" customHeight="1">
      <c r="B47" s="41"/>
      <c r="C47" s="42"/>
      <c r="D47" s="42"/>
      <c r="E47" s="373" t="str">
        <f>E9</f>
        <v>01 - BOURACÍ PRÁCE</v>
      </c>
      <c r="F47" s="374"/>
      <c r="G47" s="374"/>
      <c r="H47" s="374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PEC POD SNĚŽKOU</v>
      </c>
      <c r="G49" s="42"/>
      <c r="H49" s="42"/>
      <c r="I49" s="107" t="s">
        <v>25</v>
      </c>
      <c r="J49" s="108" t="str">
        <f>IF(J12="","",J12)</f>
        <v>25.5.2017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>SDRUŽENÍ OZDRAVOVEN A LÉŠEBEN OKRESU TRUTNOV</v>
      </c>
      <c r="G51" s="42"/>
      <c r="H51" s="42"/>
      <c r="I51" s="107" t="s">
        <v>33</v>
      </c>
      <c r="J51" s="362" t="str">
        <f>E21</f>
        <v>DRUPOS TRUTNOV ING.,ARCH. ŽATECKÝ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366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97</v>
      </c>
      <c r="D54" s="120"/>
      <c r="E54" s="120"/>
      <c r="F54" s="120"/>
      <c r="G54" s="120"/>
      <c r="H54" s="120"/>
      <c r="I54" s="131"/>
      <c r="J54" s="132" t="s">
        <v>98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99</v>
      </c>
      <c r="D56" s="42"/>
      <c r="E56" s="42"/>
      <c r="F56" s="42"/>
      <c r="G56" s="42"/>
      <c r="H56" s="42"/>
      <c r="I56" s="106"/>
      <c r="J56" s="116">
        <f>J87</f>
        <v>0</v>
      </c>
      <c r="K56" s="45"/>
      <c r="AU56" s="24" t="s">
        <v>100</v>
      </c>
    </row>
    <row r="57" spans="2:47" s="7" customFormat="1" ht="24.95" customHeight="1">
      <c r="B57" s="135"/>
      <c r="C57" s="136"/>
      <c r="D57" s="137" t="s">
        <v>101</v>
      </c>
      <c r="E57" s="138"/>
      <c r="F57" s="138"/>
      <c r="G57" s="138"/>
      <c r="H57" s="138"/>
      <c r="I57" s="139"/>
      <c r="J57" s="140">
        <f>J88</f>
        <v>0</v>
      </c>
      <c r="K57" s="141"/>
    </row>
    <row r="58" spans="2:47" s="8" customFormat="1" ht="19.899999999999999" customHeight="1">
      <c r="B58" s="142"/>
      <c r="C58" s="143"/>
      <c r="D58" s="144" t="s">
        <v>102</v>
      </c>
      <c r="E58" s="145"/>
      <c r="F58" s="145"/>
      <c r="G58" s="145"/>
      <c r="H58" s="145"/>
      <c r="I58" s="146"/>
      <c r="J58" s="147">
        <f>J89</f>
        <v>0</v>
      </c>
      <c r="K58" s="148"/>
    </row>
    <row r="59" spans="2:47" s="8" customFormat="1" ht="19.899999999999999" customHeight="1">
      <c r="B59" s="142"/>
      <c r="C59" s="143"/>
      <c r="D59" s="144" t="s">
        <v>103</v>
      </c>
      <c r="E59" s="145"/>
      <c r="F59" s="145"/>
      <c r="G59" s="145"/>
      <c r="H59" s="145"/>
      <c r="I59" s="146"/>
      <c r="J59" s="147">
        <f>J104</f>
        <v>0</v>
      </c>
      <c r="K59" s="148"/>
    </row>
    <row r="60" spans="2:47" s="8" customFormat="1" ht="19.899999999999999" customHeight="1">
      <c r="B60" s="142"/>
      <c r="C60" s="143"/>
      <c r="D60" s="144" t="s">
        <v>104</v>
      </c>
      <c r="E60" s="145"/>
      <c r="F60" s="145"/>
      <c r="G60" s="145"/>
      <c r="H60" s="145"/>
      <c r="I60" s="146"/>
      <c r="J60" s="147">
        <f>J107</f>
        <v>0</v>
      </c>
      <c r="K60" s="148"/>
    </row>
    <row r="61" spans="2:47" s="8" customFormat="1" ht="19.899999999999999" customHeight="1">
      <c r="B61" s="142"/>
      <c r="C61" s="143"/>
      <c r="D61" s="144" t="s">
        <v>105</v>
      </c>
      <c r="E61" s="145"/>
      <c r="F61" s="145"/>
      <c r="G61" s="145"/>
      <c r="H61" s="145"/>
      <c r="I61" s="146"/>
      <c r="J61" s="147">
        <f>J175</f>
        <v>0</v>
      </c>
      <c r="K61" s="148"/>
    </row>
    <row r="62" spans="2:47" s="7" customFormat="1" ht="24.95" customHeight="1">
      <c r="B62" s="135"/>
      <c r="C62" s="136"/>
      <c r="D62" s="137" t="s">
        <v>106</v>
      </c>
      <c r="E62" s="138"/>
      <c r="F62" s="138"/>
      <c r="G62" s="138"/>
      <c r="H62" s="138"/>
      <c r="I62" s="139"/>
      <c r="J62" s="140">
        <f>J182</f>
        <v>0</v>
      </c>
      <c r="K62" s="141"/>
    </row>
    <row r="63" spans="2:47" s="8" customFormat="1" ht="19.899999999999999" customHeight="1">
      <c r="B63" s="142"/>
      <c r="C63" s="143"/>
      <c r="D63" s="144" t="s">
        <v>107</v>
      </c>
      <c r="E63" s="145"/>
      <c r="F63" s="145"/>
      <c r="G63" s="145"/>
      <c r="H63" s="145"/>
      <c r="I63" s="146"/>
      <c r="J63" s="147">
        <f>J183</f>
        <v>0</v>
      </c>
      <c r="K63" s="148"/>
    </row>
    <row r="64" spans="2:47" s="8" customFormat="1" ht="19.899999999999999" customHeight="1">
      <c r="B64" s="142"/>
      <c r="C64" s="143"/>
      <c r="D64" s="144" t="s">
        <v>108</v>
      </c>
      <c r="E64" s="145"/>
      <c r="F64" s="145"/>
      <c r="G64" s="145"/>
      <c r="H64" s="145"/>
      <c r="I64" s="146"/>
      <c r="J64" s="147">
        <f>J188</f>
        <v>0</v>
      </c>
      <c r="K64" s="148"/>
    </row>
    <row r="65" spans="2:12" s="8" customFormat="1" ht="19.899999999999999" customHeight="1">
      <c r="B65" s="142"/>
      <c r="C65" s="143"/>
      <c r="D65" s="144" t="s">
        <v>109</v>
      </c>
      <c r="E65" s="145"/>
      <c r="F65" s="145"/>
      <c r="G65" s="145"/>
      <c r="H65" s="145"/>
      <c r="I65" s="146"/>
      <c r="J65" s="147">
        <f>J222</f>
        <v>0</v>
      </c>
      <c r="K65" s="148"/>
    </row>
    <row r="66" spans="2:12" s="8" customFormat="1" ht="19.899999999999999" customHeight="1">
      <c r="B66" s="142"/>
      <c r="C66" s="143"/>
      <c r="D66" s="144" t="s">
        <v>110</v>
      </c>
      <c r="E66" s="145"/>
      <c r="F66" s="145"/>
      <c r="G66" s="145"/>
      <c r="H66" s="145"/>
      <c r="I66" s="146"/>
      <c r="J66" s="147">
        <f>J253</f>
        <v>0</v>
      </c>
      <c r="K66" s="148"/>
    </row>
    <row r="67" spans="2:12" s="7" customFormat="1" ht="24.95" customHeight="1">
      <c r="B67" s="135"/>
      <c r="C67" s="136"/>
      <c r="D67" s="137" t="s">
        <v>111</v>
      </c>
      <c r="E67" s="138"/>
      <c r="F67" s="138"/>
      <c r="G67" s="138"/>
      <c r="H67" s="138"/>
      <c r="I67" s="139"/>
      <c r="J67" s="140">
        <f>J282</f>
        <v>0</v>
      </c>
      <c r="K67" s="141"/>
    </row>
    <row r="68" spans="2:12" s="1" customFormat="1" ht="21.75" customHeight="1">
      <c r="B68" s="41"/>
      <c r="C68" s="42"/>
      <c r="D68" s="42"/>
      <c r="E68" s="42"/>
      <c r="F68" s="42"/>
      <c r="G68" s="42"/>
      <c r="H68" s="42"/>
      <c r="I68" s="106"/>
      <c r="J68" s="42"/>
      <c r="K68" s="45"/>
    </row>
    <row r="69" spans="2:12" s="1" customFormat="1" ht="6.95" customHeight="1">
      <c r="B69" s="56"/>
      <c r="C69" s="57"/>
      <c r="D69" s="57"/>
      <c r="E69" s="57"/>
      <c r="F69" s="57"/>
      <c r="G69" s="57"/>
      <c r="H69" s="57"/>
      <c r="I69" s="127"/>
      <c r="J69" s="57"/>
      <c r="K69" s="58"/>
    </row>
    <row r="73" spans="2:12" s="1" customFormat="1" ht="6.95" customHeight="1">
      <c r="B73" s="59"/>
      <c r="C73" s="60"/>
      <c r="D73" s="60"/>
      <c r="E73" s="60"/>
      <c r="F73" s="60"/>
      <c r="G73" s="60"/>
      <c r="H73" s="60"/>
      <c r="I73" s="128"/>
      <c r="J73" s="60"/>
      <c r="K73" s="60"/>
      <c r="L73" s="41"/>
    </row>
    <row r="74" spans="2:12" s="1" customFormat="1" ht="36.950000000000003" customHeight="1">
      <c r="B74" s="41"/>
      <c r="C74" s="61" t="s">
        <v>112</v>
      </c>
      <c r="L74" s="41"/>
    </row>
    <row r="75" spans="2:12" s="1" customFormat="1" ht="6.95" customHeight="1">
      <c r="B75" s="41"/>
      <c r="L75" s="41"/>
    </row>
    <row r="76" spans="2:12" s="1" customFormat="1" ht="14.45" customHeight="1">
      <c r="B76" s="41"/>
      <c r="C76" s="63" t="s">
        <v>19</v>
      </c>
      <c r="L76" s="41"/>
    </row>
    <row r="77" spans="2:12" s="1" customFormat="1" ht="16.5" customHeight="1">
      <c r="B77" s="41"/>
      <c r="E77" s="367" t="str">
        <f>E7</f>
        <v>MĚLNICKÁ BOUDA - PEC P. SN.- STAVEBNÍ ÚPRAVY UBYTOVACÍ ČÁSTI</v>
      </c>
      <c r="F77" s="368"/>
      <c r="G77" s="368"/>
      <c r="H77" s="368"/>
      <c r="L77" s="41"/>
    </row>
    <row r="78" spans="2:12" s="1" customFormat="1" ht="14.45" customHeight="1">
      <c r="B78" s="41"/>
      <c r="C78" s="63" t="s">
        <v>94</v>
      </c>
      <c r="L78" s="41"/>
    </row>
    <row r="79" spans="2:12" s="1" customFormat="1" ht="17.25" customHeight="1">
      <c r="B79" s="41"/>
      <c r="E79" s="336" t="str">
        <f>E9</f>
        <v>01 - BOURACÍ PRÁCE</v>
      </c>
      <c r="F79" s="369"/>
      <c r="G79" s="369"/>
      <c r="H79" s="369"/>
      <c r="L79" s="41"/>
    </row>
    <row r="80" spans="2:12" s="1" customFormat="1" ht="6.95" customHeight="1">
      <c r="B80" s="41"/>
      <c r="L80" s="41"/>
    </row>
    <row r="81" spans="2:65" s="1" customFormat="1" ht="18" customHeight="1">
      <c r="B81" s="41"/>
      <c r="C81" s="63" t="s">
        <v>23</v>
      </c>
      <c r="F81" s="149" t="str">
        <f>F12</f>
        <v>PEC POD SNĚŽKOU</v>
      </c>
      <c r="I81" s="150" t="s">
        <v>25</v>
      </c>
      <c r="J81" s="67" t="str">
        <f>IF(J12="","",J12)</f>
        <v>25.5.2017</v>
      </c>
      <c r="L81" s="41"/>
    </row>
    <row r="82" spans="2:65" s="1" customFormat="1" ht="6.95" customHeight="1">
      <c r="B82" s="41"/>
      <c r="L82" s="41"/>
    </row>
    <row r="83" spans="2:65" s="1" customFormat="1" ht="15">
      <c r="B83" s="41"/>
      <c r="C83" s="63" t="s">
        <v>27</v>
      </c>
      <c r="F83" s="149" t="str">
        <f>E15</f>
        <v>SDRUŽENÍ OZDRAVOVEN A LÉŠEBEN OKRESU TRUTNOV</v>
      </c>
      <c r="I83" s="150" t="s">
        <v>33</v>
      </c>
      <c r="J83" s="149" t="str">
        <f>E21</f>
        <v>DRUPOS TRUTNOV ING.,ARCH. ŽATECKÝ</v>
      </c>
      <c r="L83" s="41"/>
    </row>
    <row r="84" spans="2:65" s="1" customFormat="1" ht="14.45" customHeight="1">
      <c r="B84" s="41"/>
      <c r="C84" s="63" t="s">
        <v>31</v>
      </c>
      <c r="F84" s="149" t="str">
        <f>IF(E18="","",E18)</f>
        <v/>
      </c>
      <c r="L84" s="41"/>
    </row>
    <row r="85" spans="2:65" s="1" customFormat="1" ht="10.35" customHeight="1">
      <c r="B85" s="41"/>
      <c r="L85" s="41"/>
    </row>
    <row r="86" spans="2:65" s="9" customFormat="1" ht="29.25" customHeight="1">
      <c r="B86" s="151"/>
      <c r="C86" s="152" t="s">
        <v>113</v>
      </c>
      <c r="D86" s="153" t="s">
        <v>56</v>
      </c>
      <c r="E86" s="153" t="s">
        <v>52</v>
      </c>
      <c r="F86" s="153" t="s">
        <v>114</v>
      </c>
      <c r="G86" s="153" t="s">
        <v>115</v>
      </c>
      <c r="H86" s="153" t="s">
        <v>116</v>
      </c>
      <c r="I86" s="154" t="s">
        <v>117</v>
      </c>
      <c r="J86" s="153" t="s">
        <v>98</v>
      </c>
      <c r="K86" s="155" t="s">
        <v>118</v>
      </c>
      <c r="L86" s="151"/>
      <c r="M86" s="73" t="s">
        <v>119</v>
      </c>
      <c r="N86" s="74" t="s">
        <v>41</v>
      </c>
      <c r="O86" s="74" t="s">
        <v>120</v>
      </c>
      <c r="P86" s="74" t="s">
        <v>121</v>
      </c>
      <c r="Q86" s="74" t="s">
        <v>122</v>
      </c>
      <c r="R86" s="74" t="s">
        <v>123</v>
      </c>
      <c r="S86" s="74" t="s">
        <v>124</v>
      </c>
      <c r="T86" s="75" t="s">
        <v>125</v>
      </c>
    </row>
    <row r="87" spans="2:65" s="1" customFormat="1" ht="29.25" customHeight="1">
      <c r="B87" s="41"/>
      <c r="C87" s="77" t="s">
        <v>99</v>
      </c>
      <c r="J87" s="156">
        <f>BK87</f>
        <v>0</v>
      </c>
      <c r="L87" s="41"/>
      <c r="M87" s="76"/>
      <c r="N87" s="68"/>
      <c r="O87" s="68"/>
      <c r="P87" s="157">
        <f>P88+P182+P282</f>
        <v>0</v>
      </c>
      <c r="Q87" s="68"/>
      <c r="R87" s="157">
        <f>R88+R182+R282</f>
        <v>0.43715863999999999</v>
      </c>
      <c r="S87" s="68"/>
      <c r="T87" s="158">
        <f>T88+T182+T282</f>
        <v>50.561718999999997</v>
      </c>
      <c r="AT87" s="24" t="s">
        <v>70</v>
      </c>
      <c r="AU87" s="24" t="s">
        <v>100</v>
      </c>
      <c r="BK87" s="159">
        <f>BK88+BK182+BK282</f>
        <v>0</v>
      </c>
    </row>
    <row r="88" spans="2:65" s="10" customFormat="1" ht="37.35" customHeight="1">
      <c r="B88" s="160"/>
      <c r="D88" s="161" t="s">
        <v>70</v>
      </c>
      <c r="E88" s="162" t="s">
        <v>126</v>
      </c>
      <c r="F88" s="162" t="s">
        <v>127</v>
      </c>
      <c r="I88" s="163"/>
      <c r="J88" s="164">
        <f>BK88</f>
        <v>0</v>
      </c>
      <c r="L88" s="160"/>
      <c r="M88" s="165"/>
      <c r="N88" s="166"/>
      <c r="O88" s="166"/>
      <c r="P88" s="167">
        <f>P89+P104+P107+P175</f>
        <v>0</v>
      </c>
      <c r="Q88" s="166"/>
      <c r="R88" s="167">
        <f>R89+R104+R107+R175</f>
        <v>0.43715863999999999</v>
      </c>
      <c r="S88" s="166"/>
      <c r="T88" s="168">
        <f>T89+T104+T107+T175</f>
        <v>29.572764000000003</v>
      </c>
      <c r="AR88" s="161" t="s">
        <v>79</v>
      </c>
      <c r="AT88" s="169" t="s">
        <v>70</v>
      </c>
      <c r="AU88" s="169" t="s">
        <v>71</v>
      </c>
      <c r="AY88" s="161" t="s">
        <v>128</v>
      </c>
      <c r="BK88" s="170">
        <f>BK89+BK104+BK107+BK175</f>
        <v>0</v>
      </c>
    </row>
    <row r="89" spans="2:65" s="10" customFormat="1" ht="19.899999999999999" customHeight="1">
      <c r="B89" s="160"/>
      <c r="D89" s="171" t="s">
        <v>70</v>
      </c>
      <c r="E89" s="172" t="s">
        <v>129</v>
      </c>
      <c r="F89" s="172" t="s">
        <v>130</v>
      </c>
      <c r="I89" s="163"/>
      <c r="J89" s="173">
        <f>BK89</f>
        <v>0</v>
      </c>
      <c r="L89" s="160"/>
      <c r="M89" s="165"/>
      <c r="N89" s="166"/>
      <c r="O89" s="166"/>
      <c r="P89" s="167">
        <f>SUM(P90:P103)</f>
        <v>0</v>
      </c>
      <c r="Q89" s="166"/>
      <c r="R89" s="167">
        <f>SUM(R90:R103)</f>
        <v>0.36515863999999998</v>
      </c>
      <c r="S89" s="166"/>
      <c r="T89" s="168">
        <f>SUM(T90:T103)</f>
        <v>0</v>
      </c>
      <c r="AR89" s="161" t="s">
        <v>79</v>
      </c>
      <c r="AT89" s="169" t="s">
        <v>70</v>
      </c>
      <c r="AU89" s="169" t="s">
        <v>79</v>
      </c>
      <c r="AY89" s="161" t="s">
        <v>128</v>
      </c>
      <c r="BK89" s="170">
        <f>SUM(BK90:BK103)</f>
        <v>0</v>
      </c>
    </row>
    <row r="90" spans="2:65" s="1" customFormat="1" ht="25.5" customHeight="1">
      <c r="B90" s="174"/>
      <c r="C90" s="175" t="s">
        <v>79</v>
      </c>
      <c r="D90" s="175" t="s">
        <v>131</v>
      </c>
      <c r="E90" s="176" t="s">
        <v>132</v>
      </c>
      <c r="F90" s="177" t="s">
        <v>133</v>
      </c>
      <c r="G90" s="178" t="s">
        <v>134</v>
      </c>
      <c r="H90" s="179">
        <v>1.4E-2</v>
      </c>
      <c r="I90" s="180"/>
      <c r="J90" s="181">
        <f>ROUND(I90*H90,2)</f>
        <v>0</v>
      </c>
      <c r="K90" s="177" t="s">
        <v>135</v>
      </c>
      <c r="L90" s="41"/>
      <c r="M90" s="182" t="s">
        <v>5</v>
      </c>
      <c r="N90" s="183" t="s">
        <v>42</v>
      </c>
      <c r="O90" s="42"/>
      <c r="P90" s="184">
        <f>O90*H90</f>
        <v>0</v>
      </c>
      <c r="Q90" s="184">
        <v>1.0900000000000001</v>
      </c>
      <c r="R90" s="184">
        <f>Q90*H90</f>
        <v>1.5260000000000001E-2</v>
      </c>
      <c r="S90" s="184">
        <v>0</v>
      </c>
      <c r="T90" s="185">
        <f>S90*H90</f>
        <v>0</v>
      </c>
      <c r="AR90" s="24" t="s">
        <v>136</v>
      </c>
      <c r="AT90" s="24" t="s">
        <v>131</v>
      </c>
      <c r="AU90" s="24" t="s">
        <v>81</v>
      </c>
      <c r="AY90" s="24" t="s">
        <v>128</v>
      </c>
      <c r="BE90" s="186">
        <f>IF(N90="základní",J90,0)</f>
        <v>0</v>
      </c>
      <c r="BF90" s="186">
        <f>IF(N90="snížená",J90,0)</f>
        <v>0</v>
      </c>
      <c r="BG90" s="186">
        <f>IF(N90="zákl. přenesená",J90,0)</f>
        <v>0</v>
      </c>
      <c r="BH90" s="186">
        <f>IF(N90="sníž. přenesená",J90,0)</f>
        <v>0</v>
      </c>
      <c r="BI90" s="186">
        <f>IF(N90="nulová",J90,0)</f>
        <v>0</v>
      </c>
      <c r="BJ90" s="24" t="s">
        <v>79</v>
      </c>
      <c r="BK90" s="186">
        <f>ROUND(I90*H90,2)</f>
        <v>0</v>
      </c>
      <c r="BL90" s="24" t="s">
        <v>136</v>
      </c>
      <c r="BM90" s="24" t="s">
        <v>137</v>
      </c>
    </row>
    <row r="91" spans="2:65" s="11" customFormat="1">
      <c r="B91" s="187"/>
      <c r="D91" s="188" t="s">
        <v>138</v>
      </c>
      <c r="E91" s="189" t="s">
        <v>5</v>
      </c>
      <c r="F91" s="190" t="s">
        <v>139</v>
      </c>
      <c r="H91" s="191">
        <v>1.4E-2</v>
      </c>
      <c r="I91" s="192"/>
      <c r="L91" s="187"/>
      <c r="M91" s="193"/>
      <c r="N91" s="194"/>
      <c r="O91" s="194"/>
      <c r="P91" s="194"/>
      <c r="Q91" s="194"/>
      <c r="R91" s="194"/>
      <c r="S91" s="194"/>
      <c r="T91" s="195"/>
      <c r="AT91" s="196" t="s">
        <v>138</v>
      </c>
      <c r="AU91" s="196" t="s">
        <v>81</v>
      </c>
      <c r="AV91" s="11" t="s">
        <v>81</v>
      </c>
      <c r="AW91" s="11" t="s">
        <v>35</v>
      </c>
      <c r="AX91" s="11" t="s">
        <v>79</v>
      </c>
      <c r="AY91" s="196" t="s">
        <v>128</v>
      </c>
    </row>
    <row r="92" spans="2:65" s="1" customFormat="1" ht="25.5" customHeight="1">
      <c r="B92" s="174"/>
      <c r="C92" s="175" t="s">
        <v>81</v>
      </c>
      <c r="D92" s="175" t="s">
        <v>131</v>
      </c>
      <c r="E92" s="176" t="s">
        <v>140</v>
      </c>
      <c r="F92" s="177" t="s">
        <v>141</v>
      </c>
      <c r="G92" s="178" t="s">
        <v>134</v>
      </c>
      <c r="H92" s="179">
        <v>0.11700000000000001</v>
      </c>
      <c r="I92" s="180"/>
      <c r="J92" s="181">
        <f>ROUND(I92*H92,2)</f>
        <v>0</v>
      </c>
      <c r="K92" s="177" t="s">
        <v>135</v>
      </c>
      <c r="L92" s="41"/>
      <c r="M92" s="182" t="s">
        <v>5</v>
      </c>
      <c r="N92" s="183" t="s">
        <v>42</v>
      </c>
      <c r="O92" s="42"/>
      <c r="P92" s="184">
        <f>O92*H92</f>
        <v>0</v>
      </c>
      <c r="Q92" s="184">
        <v>1.0900000000000001</v>
      </c>
      <c r="R92" s="184">
        <f>Q92*H92</f>
        <v>0.12753</v>
      </c>
      <c r="S92" s="184">
        <v>0</v>
      </c>
      <c r="T92" s="185">
        <f>S92*H92</f>
        <v>0</v>
      </c>
      <c r="AR92" s="24" t="s">
        <v>136</v>
      </c>
      <c r="AT92" s="24" t="s">
        <v>131</v>
      </c>
      <c r="AU92" s="24" t="s">
        <v>81</v>
      </c>
      <c r="AY92" s="24" t="s">
        <v>128</v>
      </c>
      <c r="BE92" s="186">
        <f>IF(N92="základní",J92,0)</f>
        <v>0</v>
      </c>
      <c r="BF92" s="186">
        <f>IF(N92="snížená",J92,0)</f>
        <v>0</v>
      </c>
      <c r="BG92" s="186">
        <f>IF(N92="zákl. přenesená",J92,0)</f>
        <v>0</v>
      </c>
      <c r="BH92" s="186">
        <f>IF(N92="sníž. přenesená",J92,0)</f>
        <v>0</v>
      </c>
      <c r="BI92" s="186">
        <f>IF(N92="nulová",J92,0)</f>
        <v>0</v>
      </c>
      <c r="BJ92" s="24" t="s">
        <v>79</v>
      </c>
      <c r="BK92" s="186">
        <f>ROUND(I92*H92,2)</f>
        <v>0</v>
      </c>
      <c r="BL92" s="24" t="s">
        <v>136</v>
      </c>
      <c r="BM92" s="24" t="s">
        <v>142</v>
      </c>
    </row>
    <row r="93" spans="2:65" s="12" customFormat="1">
      <c r="B93" s="197"/>
      <c r="D93" s="198" t="s">
        <v>138</v>
      </c>
      <c r="E93" s="199" t="s">
        <v>5</v>
      </c>
      <c r="F93" s="200" t="s">
        <v>143</v>
      </c>
      <c r="H93" s="201" t="s">
        <v>5</v>
      </c>
      <c r="I93" s="202"/>
      <c r="L93" s="197"/>
      <c r="M93" s="203"/>
      <c r="N93" s="204"/>
      <c r="O93" s="204"/>
      <c r="P93" s="204"/>
      <c r="Q93" s="204"/>
      <c r="R93" s="204"/>
      <c r="S93" s="204"/>
      <c r="T93" s="205"/>
      <c r="AT93" s="201" t="s">
        <v>138</v>
      </c>
      <c r="AU93" s="201" t="s">
        <v>81</v>
      </c>
      <c r="AV93" s="12" t="s">
        <v>79</v>
      </c>
      <c r="AW93" s="12" t="s">
        <v>35</v>
      </c>
      <c r="AX93" s="12" t="s">
        <v>71</v>
      </c>
      <c r="AY93" s="201" t="s">
        <v>128</v>
      </c>
    </row>
    <row r="94" spans="2:65" s="11" customFormat="1">
      <c r="B94" s="187"/>
      <c r="D94" s="198" t="s">
        <v>138</v>
      </c>
      <c r="E94" s="196" t="s">
        <v>5</v>
      </c>
      <c r="F94" s="206" t="s">
        <v>144</v>
      </c>
      <c r="H94" s="207">
        <v>7.0000000000000007E-2</v>
      </c>
      <c r="I94" s="192"/>
      <c r="L94" s="187"/>
      <c r="M94" s="193"/>
      <c r="N94" s="194"/>
      <c r="O94" s="194"/>
      <c r="P94" s="194"/>
      <c r="Q94" s="194"/>
      <c r="R94" s="194"/>
      <c r="S94" s="194"/>
      <c r="T94" s="195"/>
      <c r="AT94" s="196" t="s">
        <v>138</v>
      </c>
      <c r="AU94" s="196" t="s">
        <v>81</v>
      </c>
      <c r="AV94" s="11" t="s">
        <v>81</v>
      </c>
      <c r="AW94" s="11" t="s">
        <v>35</v>
      </c>
      <c r="AX94" s="11" t="s">
        <v>71</v>
      </c>
      <c r="AY94" s="196" t="s">
        <v>128</v>
      </c>
    </row>
    <row r="95" spans="2:65" s="12" customFormat="1">
      <c r="B95" s="197"/>
      <c r="D95" s="198" t="s">
        <v>138</v>
      </c>
      <c r="E95" s="199" t="s">
        <v>5</v>
      </c>
      <c r="F95" s="200" t="s">
        <v>145</v>
      </c>
      <c r="H95" s="201" t="s">
        <v>5</v>
      </c>
      <c r="I95" s="202"/>
      <c r="L95" s="197"/>
      <c r="M95" s="203"/>
      <c r="N95" s="204"/>
      <c r="O95" s="204"/>
      <c r="P95" s="204"/>
      <c r="Q95" s="204"/>
      <c r="R95" s="204"/>
      <c r="S95" s="204"/>
      <c r="T95" s="205"/>
      <c r="AT95" s="201" t="s">
        <v>138</v>
      </c>
      <c r="AU95" s="201" t="s">
        <v>81</v>
      </c>
      <c r="AV95" s="12" t="s">
        <v>79</v>
      </c>
      <c r="AW95" s="12" t="s">
        <v>35</v>
      </c>
      <c r="AX95" s="12" t="s">
        <v>71</v>
      </c>
      <c r="AY95" s="201" t="s">
        <v>128</v>
      </c>
    </row>
    <row r="96" spans="2:65" s="11" customFormat="1">
      <c r="B96" s="187"/>
      <c r="D96" s="198" t="s">
        <v>138</v>
      </c>
      <c r="E96" s="196" t="s">
        <v>5</v>
      </c>
      <c r="F96" s="206" t="s">
        <v>146</v>
      </c>
      <c r="H96" s="207">
        <v>4.7E-2</v>
      </c>
      <c r="I96" s="192"/>
      <c r="L96" s="187"/>
      <c r="M96" s="193"/>
      <c r="N96" s="194"/>
      <c r="O96" s="194"/>
      <c r="P96" s="194"/>
      <c r="Q96" s="194"/>
      <c r="R96" s="194"/>
      <c r="S96" s="194"/>
      <c r="T96" s="195"/>
      <c r="AT96" s="196" t="s">
        <v>138</v>
      </c>
      <c r="AU96" s="196" t="s">
        <v>81</v>
      </c>
      <c r="AV96" s="11" t="s">
        <v>81</v>
      </c>
      <c r="AW96" s="11" t="s">
        <v>35</v>
      </c>
      <c r="AX96" s="11" t="s">
        <v>71</v>
      </c>
      <c r="AY96" s="196" t="s">
        <v>128</v>
      </c>
    </row>
    <row r="97" spans="2:65" s="13" customFormat="1">
      <c r="B97" s="208"/>
      <c r="D97" s="188" t="s">
        <v>138</v>
      </c>
      <c r="E97" s="209" t="s">
        <v>5</v>
      </c>
      <c r="F97" s="210" t="s">
        <v>147</v>
      </c>
      <c r="H97" s="211">
        <v>0.11700000000000001</v>
      </c>
      <c r="I97" s="212"/>
      <c r="L97" s="208"/>
      <c r="M97" s="213"/>
      <c r="N97" s="214"/>
      <c r="O97" s="214"/>
      <c r="P97" s="214"/>
      <c r="Q97" s="214"/>
      <c r="R97" s="214"/>
      <c r="S97" s="214"/>
      <c r="T97" s="215"/>
      <c r="AT97" s="216" t="s">
        <v>138</v>
      </c>
      <c r="AU97" s="216" t="s">
        <v>81</v>
      </c>
      <c r="AV97" s="13" t="s">
        <v>136</v>
      </c>
      <c r="AW97" s="13" t="s">
        <v>35</v>
      </c>
      <c r="AX97" s="13" t="s">
        <v>79</v>
      </c>
      <c r="AY97" s="216" t="s">
        <v>128</v>
      </c>
    </row>
    <row r="98" spans="2:65" s="1" customFormat="1" ht="25.5" customHeight="1">
      <c r="B98" s="174"/>
      <c r="C98" s="175" t="s">
        <v>129</v>
      </c>
      <c r="D98" s="175" t="s">
        <v>131</v>
      </c>
      <c r="E98" s="176" t="s">
        <v>148</v>
      </c>
      <c r="F98" s="177" t="s">
        <v>149</v>
      </c>
      <c r="G98" s="178" t="s">
        <v>150</v>
      </c>
      <c r="H98" s="179">
        <v>1.248</v>
      </c>
      <c r="I98" s="180"/>
      <c r="J98" s="181">
        <f>ROUND(I98*H98,2)</f>
        <v>0</v>
      </c>
      <c r="K98" s="177" t="s">
        <v>135</v>
      </c>
      <c r="L98" s="41"/>
      <c r="M98" s="182" t="s">
        <v>5</v>
      </c>
      <c r="N98" s="183" t="s">
        <v>42</v>
      </c>
      <c r="O98" s="42"/>
      <c r="P98" s="184">
        <f>O98*H98</f>
        <v>0</v>
      </c>
      <c r="Q98" s="184">
        <v>0.17818000000000001</v>
      </c>
      <c r="R98" s="184">
        <f>Q98*H98</f>
        <v>0.22236864000000001</v>
      </c>
      <c r="S98" s="184">
        <v>0</v>
      </c>
      <c r="T98" s="185">
        <f>S98*H98</f>
        <v>0</v>
      </c>
      <c r="AR98" s="24" t="s">
        <v>136</v>
      </c>
      <c r="AT98" s="24" t="s">
        <v>131</v>
      </c>
      <c r="AU98" s="24" t="s">
        <v>81</v>
      </c>
      <c r="AY98" s="24" t="s">
        <v>128</v>
      </c>
      <c r="BE98" s="186">
        <f>IF(N98="základní",J98,0)</f>
        <v>0</v>
      </c>
      <c r="BF98" s="186">
        <f>IF(N98="snížená",J98,0)</f>
        <v>0</v>
      </c>
      <c r="BG98" s="186">
        <f>IF(N98="zákl. přenesená",J98,0)</f>
        <v>0</v>
      </c>
      <c r="BH98" s="186">
        <f>IF(N98="sníž. přenesená",J98,0)</f>
        <v>0</v>
      </c>
      <c r="BI98" s="186">
        <f>IF(N98="nulová",J98,0)</f>
        <v>0</v>
      </c>
      <c r="BJ98" s="24" t="s">
        <v>79</v>
      </c>
      <c r="BK98" s="186">
        <f>ROUND(I98*H98,2)</f>
        <v>0</v>
      </c>
      <c r="BL98" s="24" t="s">
        <v>136</v>
      </c>
      <c r="BM98" s="24" t="s">
        <v>151</v>
      </c>
    </row>
    <row r="99" spans="2:65" s="12" customFormat="1">
      <c r="B99" s="197"/>
      <c r="D99" s="198" t="s">
        <v>138</v>
      </c>
      <c r="E99" s="199" t="s">
        <v>5</v>
      </c>
      <c r="F99" s="200" t="s">
        <v>152</v>
      </c>
      <c r="H99" s="201" t="s">
        <v>5</v>
      </c>
      <c r="I99" s="202"/>
      <c r="L99" s="197"/>
      <c r="M99" s="203"/>
      <c r="N99" s="204"/>
      <c r="O99" s="204"/>
      <c r="P99" s="204"/>
      <c r="Q99" s="204"/>
      <c r="R99" s="204"/>
      <c r="S99" s="204"/>
      <c r="T99" s="205"/>
      <c r="AT99" s="201" t="s">
        <v>138</v>
      </c>
      <c r="AU99" s="201" t="s">
        <v>81</v>
      </c>
      <c r="AV99" s="12" t="s">
        <v>79</v>
      </c>
      <c r="AW99" s="12" t="s">
        <v>35</v>
      </c>
      <c r="AX99" s="12" t="s">
        <v>71</v>
      </c>
      <c r="AY99" s="201" t="s">
        <v>128</v>
      </c>
    </row>
    <row r="100" spans="2:65" s="11" customFormat="1">
      <c r="B100" s="187"/>
      <c r="D100" s="198" t="s">
        <v>138</v>
      </c>
      <c r="E100" s="196" t="s">
        <v>5</v>
      </c>
      <c r="F100" s="206" t="s">
        <v>153</v>
      </c>
      <c r="H100" s="207">
        <v>0.41599999999999998</v>
      </c>
      <c r="I100" s="192"/>
      <c r="L100" s="187"/>
      <c r="M100" s="193"/>
      <c r="N100" s="194"/>
      <c r="O100" s="194"/>
      <c r="P100" s="194"/>
      <c r="Q100" s="194"/>
      <c r="R100" s="194"/>
      <c r="S100" s="194"/>
      <c r="T100" s="195"/>
      <c r="AT100" s="196" t="s">
        <v>138</v>
      </c>
      <c r="AU100" s="196" t="s">
        <v>81</v>
      </c>
      <c r="AV100" s="11" t="s">
        <v>81</v>
      </c>
      <c r="AW100" s="11" t="s">
        <v>35</v>
      </c>
      <c r="AX100" s="11" t="s">
        <v>71</v>
      </c>
      <c r="AY100" s="196" t="s">
        <v>128</v>
      </c>
    </row>
    <row r="101" spans="2:65" s="12" customFormat="1">
      <c r="B101" s="197"/>
      <c r="D101" s="198" t="s">
        <v>138</v>
      </c>
      <c r="E101" s="199" t="s">
        <v>5</v>
      </c>
      <c r="F101" s="200" t="s">
        <v>145</v>
      </c>
      <c r="H101" s="201" t="s">
        <v>5</v>
      </c>
      <c r="I101" s="202"/>
      <c r="L101" s="197"/>
      <c r="M101" s="203"/>
      <c r="N101" s="204"/>
      <c r="O101" s="204"/>
      <c r="P101" s="204"/>
      <c r="Q101" s="204"/>
      <c r="R101" s="204"/>
      <c r="S101" s="204"/>
      <c r="T101" s="205"/>
      <c r="AT101" s="201" t="s">
        <v>138</v>
      </c>
      <c r="AU101" s="201" t="s">
        <v>81</v>
      </c>
      <c r="AV101" s="12" t="s">
        <v>79</v>
      </c>
      <c r="AW101" s="12" t="s">
        <v>35</v>
      </c>
      <c r="AX101" s="12" t="s">
        <v>71</v>
      </c>
      <c r="AY101" s="201" t="s">
        <v>128</v>
      </c>
    </row>
    <row r="102" spans="2:65" s="11" customFormat="1">
      <c r="B102" s="187"/>
      <c r="D102" s="198" t="s">
        <v>138</v>
      </c>
      <c r="E102" s="196" t="s">
        <v>5</v>
      </c>
      <c r="F102" s="206" t="s">
        <v>154</v>
      </c>
      <c r="H102" s="207">
        <v>0.83199999999999996</v>
      </c>
      <c r="I102" s="192"/>
      <c r="L102" s="187"/>
      <c r="M102" s="193"/>
      <c r="N102" s="194"/>
      <c r="O102" s="194"/>
      <c r="P102" s="194"/>
      <c r="Q102" s="194"/>
      <c r="R102" s="194"/>
      <c r="S102" s="194"/>
      <c r="T102" s="195"/>
      <c r="AT102" s="196" t="s">
        <v>138</v>
      </c>
      <c r="AU102" s="196" t="s">
        <v>81</v>
      </c>
      <c r="AV102" s="11" t="s">
        <v>81</v>
      </c>
      <c r="AW102" s="11" t="s">
        <v>35</v>
      </c>
      <c r="AX102" s="11" t="s">
        <v>71</v>
      </c>
      <c r="AY102" s="196" t="s">
        <v>128</v>
      </c>
    </row>
    <row r="103" spans="2:65" s="13" customFormat="1">
      <c r="B103" s="208"/>
      <c r="D103" s="198" t="s">
        <v>138</v>
      </c>
      <c r="E103" s="217" t="s">
        <v>5</v>
      </c>
      <c r="F103" s="218" t="s">
        <v>147</v>
      </c>
      <c r="H103" s="219">
        <v>1.248</v>
      </c>
      <c r="I103" s="212"/>
      <c r="L103" s="208"/>
      <c r="M103" s="213"/>
      <c r="N103" s="214"/>
      <c r="O103" s="214"/>
      <c r="P103" s="214"/>
      <c r="Q103" s="214"/>
      <c r="R103" s="214"/>
      <c r="S103" s="214"/>
      <c r="T103" s="215"/>
      <c r="AT103" s="216" t="s">
        <v>138</v>
      </c>
      <c r="AU103" s="216" t="s">
        <v>81</v>
      </c>
      <c r="AV103" s="13" t="s">
        <v>136</v>
      </c>
      <c r="AW103" s="13" t="s">
        <v>35</v>
      </c>
      <c r="AX103" s="13" t="s">
        <v>79</v>
      </c>
      <c r="AY103" s="216" t="s">
        <v>128</v>
      </c>
    </row>
    <row r="104" spans="2:65" s="10" customFormat="1" ht="29.85" customHeight="1">
      <c r="B104" s="160"/>
      <c r="D104" s="171" t="s">
        <v>70</v>
      </c>
      <c r="E104" s="172" t="s">
        <v>155</v>
      </c>
      <c r="F104" s="172" t="s">
        <v>156</v>
      </c>
      <c r="I104" s="163"/>
      <c r="J104" s="173">
        <f>BK104</f>
        <v>0</v>
      </c>
      <c r="L104" s="160"/>
      <c r="M104" s="165"/>
      <c r="N104" s="166"/>
      <c r="O104" s="166"/>
      <c r="P104" s="167">
        <f>SUM(P105:P106)</f>
        <v>0</v>
      </c>
      <c r="Q104" s="166"/>
      <c r="R104" s="167">
        <f>SUM(R105:R106)</f>
        <v>7.2000000000000008E-2</v>
      </c>
      <c r="S104" s="166"/>
      <c r="T104" s="168">
        <f>SUM(T105:T106)</f>
        <v>0</v>
      </c>
      <c r="AR104" s="161" t="s">
        <v>79</v>
      </c>
      <c r="AT104" s="169" t="s">
        <v>70</v>
      </c>
      <c r="AU104" s="169" t="s">
        <v>79</v>
      </c>
      <c r="AY104" s="161" t="s">
        <v>128</v>
      </c>
      <c r="BK104" s="170">
        <f>SUM(BK105:BK106)</f>
        <v>0</v>
      </c>
    </row>
    <row r="105" spans="2:65" s="1" customFormat="1" ht="25.5" customHeight="1">
      <c r="B105" s="174"/>
      <c r="C105" s="175" t="s">
        <v>136</v>
      </c>
      <c r="D105" s="175" t="s">
        <v>131</v>
      </c>
      <c r="E105" s="176" t="s">
        <v>157</v>
      </c>
      <c r="F105" s="177" t="s">
        <v>158</v>
      </c>
      <c r="G105" s="178" t="s">
        <v>150</v>
      </c>
      <c r="H105" s="179">
        <v>600</v>
      </c>
      <c r="I105" s="180"/>
      <c r="J105" s="181">
        <f>ROUND(I105*H105,2)</f>
        <v>0</v>
      </c>
      <c r="K105" s="177" t="s">
        <v>135</v>
      </c>
      <c r="L105" s="41"/>
      <c r="M105" s="182" t="s">
        <v>5</v>
      </c>
      <c r="N105" s="183" t="s">
        <v>42</v>
      </c>
      <c r="O105" s="42"/>
      <c r="P105" s="184">
        <f>O105*H105</f>
        <v>0</v>
      </c>
      <c r="Q105" s="184">
        <v>1.2E-4</v>
      </c>
      <c r="R105" s="184">
        <f>Q105*H105</f>
        <v>7.2000000000000008E-2</v>
      </c>
      <c r="S105" s="184">
        <v>0</v>
      </c>
      <c r="T105" s="185">
        <f>S105*H105</f>
        <v>0</v>
      </c>
      <c r="AR105" s="24" t="s">
        <v>136</v>
      </c>
      <c r="AT105" s="24" t="s">
        <v>131</v>
      </c>
      <c r="AU105" s="24" t="s">
        <v>81</v>
      </c>
      <c r="AY105" s="24" t="s">
        <v>128</v>
      </c>
      <c r="BE105" s="186">
        <f>IF(N105="základní",J105,0)</f>
        <v>0</v>
      </c>
      <c r="BF105" s="186">
        <f>IF(N105="snížená",J105,0)</f>
        <v>0</v>
      </c>
      <c r="BG105" s="186">
        <f>IF(N105="zákl. přenesená",J105,0)</f>
        <v>0</v>
      </c>
      <c r="BH105" s="186">
        <f>IF(N105="sníž. přenesená",J105,0)</f>
        <v>0</v>
      </c>
      <c r="BI105" s="186">
        <f>IF(N105="nulová",J105,0)</f>
        <v>0</v>
      </c>
      <c r="BJ105" s="24" t="s">
        <v>79</v>
      </c>
      <c r="BK105" s="186">
        <f>ROUND(I105*H105,2)</f>
        <v>0</v>
      </c>
      <c r="BL105" s="24" t="s">
        <v>136</v>
      </c>
      <c r="BM105" s="24" t="s">
        <v>159</v>
      </c>
    </row>
    <row r="106" spans="2:65" s="11" customFormat="1">
      <c r="B106" s="187"/>
      <c r="D106" s="198" t="s">
        <v>138</v>
      </c>
      <c r="E106" s="196" t="s">
        <v>5</v>
      </c>
      <c r="F106" s="206" t="s">
        <v>160</v>
      </c>
      <c r="H106" s="207">
        <v>600</v>
      </c>
      <c r="I106" s="192"/>
      <c r="L106" s="187"/>
      <c r="M106" s="193"/>
      <c r="N106" s="194"/>
      <c r="O106" s="194"/>
      <c r="P106" s="194"/>
      <c r="Q106" s="194"/>
      <c r="R106" s="194"/>
      <c r="S106" s="194"/>
      <c r="T106" s="195"/>
      <c r="AT106" s="196" t="s">
        <v>138</v>
      </c>
      <c r="AU106" s="196" t="s">
        <v>81</v>
      </c>
      <c r="AV106" s="11" t="s">
        <v>81</v>
      </c>
      <c r="AW106" s="11" t="s">
        <v>35</v>
      </c>
      <c r="AX106" s="11" t="s">
        <v>79</v>
      </c>
      <c r="AY106" s="196" t="s">
        <v>128</v>
      </c>
    </row>
    <row r="107" spans="2:65" s="10" customFormat="1" ht="29.85" customHeight="1">
      <c r="B107" s="160"/>
      <c r="D107" s="171" t="s">
        <v>70</v>
      </c>
      <c r="E107" s="172" t="s">
        <v>161</v>
      </c>
      <c r="F107" s="172" t="s">
        <v>162</v>
      </c>
      <c r="I107" s="163"/>
      <c r="J107" s="173">
        <f>BK107</f>
        <v>0</v>
      </c>
      <c r="L107" s="160"/>
      <c r="M107" s="165"/>
      <c r="N107" s="166"/>
      <c r="O107" s="166"/>
      <c r="P107" s="167">
        <f>SUM(P108:P174)</f>
        <v>0</v>
      </c>
      <c r="Q107" s="166"/>
      <c r="R107" s="167">
        <f>SUM(R108:R174)</f>
        <v>0</v>
      </c>
      <c r="S107" s="166"/>
      <c r="T107" s="168">
        <f>SUM(T108:T174)</f>
        <v>29.572764000000003</v>
      </c>
      <c r="AR107" s="161" t="s">
        <v>79</v>
      </c>
      <c r="AT107" s="169" t="s">
        <v>70</v>
      </c>
      <c r="AU107" s="169" t="s">
        <v>79</v>
      </c>
      <c r="AY107" s="161" t="s">
        <v>128</v>
      </c>
      <c r="BK107" s="170">
        <f>SUM(BK108:BK174)</f>
        <v>0</v>
      </c>
    </row>
    <row r="108" spans="2:65" s="1" customFormat="1" ht="25.5" customHeight="1">
      <c r="B108" s="174"/>
      <c r="C108" s="175" t="s">
        <v>163</v>
      </c>
      <c r="D108" s="175" t="s">
        <v>131</v>
      </c>
      <c r="E108" s="176" t="s">
        <v>164</v>
      </c>
      <c r="F108" s="177" t="s">
        <v>165</v>
      </c>
      <c r="G108" s="178" t="s">
        <v>150</v>
      </c>
      <c r="H108" s="179">
        <v>30.628</v>
      </c>
      <c r="I108" s="180"/>
      <c r="J108" s="181">
        <f>ROUND(I108*H108,2)</f>
        <v>0</v>
      </c>
      <c r="K108" s="177" t="s">
        <v>135</v>
      </c>
      <c r="L108" s="41"/>
      <c r="M108" s="182" t="s">
        <v>5</v>
      </c>
      <c r="N108" s="183" t="s">
        <v>42</v>
      </c>
      <c r="O108" s="42"/>
      <c r="P108" s="184">
        <f>O108*H108</f>
        <v>0</v>
      </c>
      <c r="Q108" s="184">
        <v>0</v>
      </c>
      <c r="R108" s="184">
        <f>Q108*H108</f>
        <v>0</v>
      </c>
      <c r="S108" s="184">
        <v>0.13100000000000001</v>
      </c>
      <c r="T108" s="185">
        <f>S108*H108</f>
        <v>4.0122680000000006</v>
      </c>
      <c r="AR108" s="24" t="s">
        <v>136</v>
      </c>
      <c r="AT108" s="24" t="s">
        <v>131</v>
      </c>
      <c r="AU108" s="24" t="s">
        <v>81</v>
      </c>
      <c r="AY108" s="24" t="s">
        <v>128</v>
      </c>
      <c r="BE108" s="186">
        <f>IF(N108="základní",J108,0)</f>
        <v>0</v>
      </c>
      <c r="BF108" s="186">
        <f>IF(N108="snížená",J108,0)</f>
        <v>0</v>
      </c>
      <c r="BG108" s="186">
        <f>IF(N108="zákl. přenesená",J108,0)</f>
        <v>0</v>
      </c>
      <c r="BH108" s="186">
        <f>IF(N108="sníž. přenesená",J108,0)</f>
        <v>0</v>
      </c>
      <c r="BI108" s="186">
        <f>IF(N108="nulová",J108,0)</f>
        <v>0</v>
      </c>
      <c r="BJ108" s="24" t="s">
        <v>79</v>
      </c>
      <c r="BK108" s="186">
        <f>ROUND(I108*H108,2)</f>
        <v>0</v>
      </c>
      <c r="BL108" s="24" t="s">
        <v>136</v>
      </c>
      <c r="BM108" s="24" t="s">
        <v>166</v>
      </c>
    </row>
    <row r="109" spans="2:65" s="11" customFormat="1">
      <c r="B109" s="187"/>
      <c r="D109" s="198" t="s">
        <v>138</v>
      </c>
      <c r="E109" s="196" t="s">
        <v>5</v>
      </c>
      <c r="F109" s="206" t="s">
        <v>167</v>
      </c>
      <c r="H109" s="207">
        <v>3.78</v>
      </c>
      <c r="I109" s="192"/>
      <c r="L109" s="187"/>
      <c r="M109" s="193"/>
      <c r="N109" s="194"/>
      <c r="O109" s="194"/>
      <c r="P109" s="194"/>
      <c r="Q109" s="194"/>
      <c r="R109" s="194"/>
      <c r="S109" s="194"/>
      <c r="T109" s="195"/>
      <c r="AT109" s="196" t="s">
        <v>138</v>
      </c>
      <c r="AU109" s="196" t="s">
        <v>81</v>
      </c>
      <c r="AV109" s="11" t="s">
        <v>81</v>
      </c>
      <c r="AW109" s="11" t="s">
        <v>35</v>
      </c>
      <c r="AX109" s="11" t="s">
        <v>71</v>
      </c>
      <c r="AY109" s="196" t="s">
        <v>128</v>
      </c>
    </row>
    <row r="110" spans="2:65" s="11" customFormat="1">
      <c r="B110" s="187"/>
      <c r="D110" s="198" t="s">
        <v>138</v>
      </c>
      <c r="E110" s="196" t="s">
        <v>5</v>
      </c>
      <c r="F110" s="206" t="s">
        <v>168</v>
      </c>
      <c r="H110" s="207">
        <v>2.1</v>
      </c>
      <c r="I110" s="192"/>
      <c r="L110" s="187"/>
      <c r="M110" s="193"/>
      <c r="N110" s="194"/>
      <c r="O110" s="194"/>
      <c r="P110" s="194"/>
      <c r="Q110" s="194"/>
      <c r="R110" s="194"/>
      <c r="S110" s="194"/>
      <c r="T110" s="195"/>
      <c r="AT110" s="196" t="s">
        <v>138</v>
      </c>
      <c r="AU110" s="196" t="s">
        <v>81</v>
      </c>
      <c r="AV110" s="11" t="s">
        <v>81</v>
      </c>
      <c r="AW110" s="11" t="s">
        <v>35</v>
      </c>
      <c r="AX110" s="11" t="s">
        <v>71</v>
      </c>
      <c r="AY110" s="196" t="s">
        <v>128</v>
      </c>
    </row>
    <row r="111" spans="2:65" s="11" customFormat="1">
      <c r="B111" s="187"/>
      <c r="D111" s="198" t="s">
        <v>138</v>
      </c>
      <c r="E111" s="196" t="s">
        <v>5</v>
      </c>
      <c r="F111" s="206" t="s">
        <v>169</v>
      </c>
      <c r="H111" s="207">
        <v>17.042999999999999</v>
      </c>
      <c r="I111" s="192"/>
      <c r="L111" s="187"/>
      <c r="M111" s="193"/>
      <c r="N111" s="194"/>
      <c r="O111" s="194"/>
      <c r="P111" s="194"/>
      <c r="Q111" s="194"/>
      <c r="R111" s="194"/>
      <c r="S111" s="194"/>
      <c r="T111" s="195"/>
      <c r="AT111" s="196" t="s">
        <v>138</v>
      </c>
      <c r="AU111" s="196" t="s">
        <v>81</v>
      </c>
      <c r="AV111" s="11" t="s">
        <v>81</v>
      </c>
      <c r="AW111" s="11" t="s">
        <v>35</v>
      </c>
      <c r="AX111" s="11" t="s">
        <v>71</v>
      </c>
      <c r="AY111" s="196" t="s">
        <v>128</v>
      </c>
    </row>
    <row r="112" spans="2:65" s="11" customFormat="1">
      <c r="B112" s="187"/>
      <c r="D112" s="198" t="s">
        <v>138</v>
      </c>
      <c r="E112" s="196" t="s">
        <v>5</v>
      </c>
      <c r="F112" s="206" t="s">
        <v>170</v>
      </c>
      <c r="H112" s="207">
        <v>7.7050000000000001</v>
      </c>
      <c r="I112" s="192"/>
      <c r="L112" s="187"/>
      <c r="M112" s="193"/>
      <c r="N112" s="194"/>
      <c r="O112" s="194"/>
      <c r="P112" s="194"/>
      <c r="Q112" s="194"/>
      <c r="R112" s="194"/>
      <c r="S112" s="194"/>
      <c r="T112" s="195"/>
      <c r="AT112" s="196" t="s">
        <v>138</v>
      </c>
      <c r="AU112" s="196" t="s">
        <v>81</v>
      </c>
      <c r="AV112" s="11" t="s">
        <v>81</v>
      </c>
      <c r="AW112" s="11" t="s">
        <v>35</v>
      </c>
      <c r="AX112" s="11" t="s">
        <v>71</v>
      </c>
      <c r="AY112" s="196" t="s">
        <v>128</v>
      </c>
    </row>
    <row r="113" spans="2:65" s="13" customFormat="1">
      <c r="B113" s="208"/>
      <c r="D113" s="188" t="s">
        <v>138</v>
      </c>
      <c r="E113" s="209" t="s">
        <v>5</v>
      </c>
      <c r="F113" s="210" t="s">
        <v>147</v>
      </c>
      <c r="H113" s="211">
        <v>30.628</v>
      </c>
      <c r="I113" s="212"/>
      <c r="L113" s="208"/>
      <c r="M113" s="213"/>
      <c r="N113" s="214"/>
      <c r="O113" s="214"/>
      <c r="P113" s="214"/>
      <c r="Q113" s="214"/>
      <c r="R113" s="214"/>
      <c r="S113" s="214"/>
      <c r="T113" s="215"/>
      <c r="AT113" s="216" t="s">
        <v>138</v>
      </c>
      <c r="AU113" s="216" t="s">
        <v>81</v>
      </c>
      <c r="AV113" s="13" t="s">
        <v>136</v>
      </c>
      <c r="AW113" s="13" t="s">
        <v>35</v>
      </c>
      <c r="AX113" s="13" t="s">
        <v>79</v>
      </c>
      <c r="AY113" s="216" t="s">
        <v>128</v>
      </c>
    </row>
    <row r="114" spans="2:65" s="1" customFormat="1" ht="25.5" customHeight="1">
      <c r="B114" s="174"/>
      <c r="C114" s="175" t="s">
        <v>155</v>
      </c>
      <c r="D114" s="175" t="s">
        <v>131</v>
      </c>
      <c r="E114" s="176" t="s">
        <v>171</v>
      </c>
      <c r="F114" s="177" t="s">
        <v>172</v>
      </c>
      <c r="G114" s="178" t="s">
        <v>150</v>
      </c>
      <c r="H114" s="179">
        <v>10.29</v>
      </c>
      <c r="I114" s="180"/>
      <c r="J114" s="181">
        <f>ROUND(I114*H114,2)</f>
        <v>0</v>
      </c>
      <c r="K114" s="177" t="s">
        <v>135</v>
      </c>
      <c r="L114" s="41"/>
      <c r="M114" s="182" t="s">
        <v>5</v>
      </c>
      <c r="N114" s="183" t="s">
        <v>42</v>
      </c>
      <c r="O114" s="42"/>
      <c r="P114" s="184">
        <f>O114*H114</f>
        <v>0</v>
      </c>
      <c r="Q114" s="184">
        <v>0</v>
      </c>
      <c r="R114" s="184">
        <f>Q114*H114</f>
        <v>0</v>
      </c>
      <c r="S114" s="184">
        <v>0.26100000000000001</v>
      </c>
      <c r="T114" s="185">
        <f>S114*H114</f>
        <v>2.6856899999999997</v>
      </c>
      <c r="AR114" s="24" t="s">
        <v>136</v>
      </c>
      <c r="AT114" s="24" t="s">
        <v>131</v>
      </c>
      <c r="AU114" s="24" t="s">
        <v>81</v>
      </c>
      <c r="AY114" s="24" t="s">
        <v>128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4" t="s">
        <v>79</v>
      </c>
      <c r="BK114" s="186">
        <f>ROUND(I114*H114,2)</f>
        <v>0</v>
      </c>
      <c r="BL114" s="24" t="s">
        <v>136</v>
      </c>
      <c r="BM114" s="24" t="s">
        <v>173</v>
      </c>
    </row>
    <row r="115" spans="2:65" s="11" customFormat="1">
      <c r="B115" s="187"/>
      <c r="D115" s="188" t="s">
        <v>138</v>
      </c>
      <c r="E115" s="189" t="s">
        <v>5</v>
      </c>
      <c r="F115" s="190" t="s">
        <v>174</v>
      </c>
      <c r="H115" s="191">
        <v>10.29</v>
      </c>
      <c r="I115" s="192"/>
      <c r="L115" s="187"/>
      <c r="M115" s="193"/>
      <c r="N115" s="194"/>
      <c r="O115" s="194"/>
      <c r="P115" s="194"/>
      <c r="Q115" s="194"/>
      <c r="R115" s="194"/>
      <c r="S115" s="194"/>
      <c r="T115" s="195"/>
      <c r="AT115" s="196" t="s">
        <v>138</v>
      </c>
      <c r="AU115" s="196" t="s">
        <v>81</v>
      </c>
      <c r="AV115" s="11" t="s">
        <v>81</v>
      </c>
      <c r="AW115" s="11" t="s">
        <v>35</v>
      </c>
      <c r="AX115" s="11" t="s">
        <v>79</v>
      </c>
      <c r="AY115" s="196" t="s">
        <v>128</v>
      </c>
    </row>
    <row r="116" spans="2:65" s="1" customFormat="1" ht="25.5" customHeight="1">
      <c r="B116" s="174"/>
      <c r="C116" s="175" t="s">
        <v>175</v>
      </c>
      <c r="D116" s="175" t="s">
        <v>131</v>
      </c>
      <c r="E116" s="176" t="s">
        <v>176</v>
      </c>
      <c r="F116" s="177" t="s">
        <v>177</v>
      </c>
      <c r="G116" s="178" t="s">
        <v>150</v>
      </c>
      <c r="H116" s="179">
        <v>34.5</v>
      </c>
      <c r="I116" s="180"/>
      <c r="J116" s="181">
        <f>ROUND(I116*H116,2)</f>
        <v>0</v>
      </c>
      <c r="K116" s="177" t="s">
        <v>135</v>
      </c>
      <c r="L116" s="41"/>
      <c r="M116" s="182" t="s">
        <v>5</v>
      </c>
      <c r="N116" s="183" t="s">
        <v>42</v>
      </c>
      <c r="O116" s="42"/>
      <c r="P116" s="184">
        <f>O116*H116</f>
        <v>0</v>
      </c>
      <c r="Q116" s="184">
        <v>0</v>
      </c>
      <c r="R116" s="184">
        <f>Q116*H116</f>
        <v>0</v>
      </c>
      <c r="S116" s="184">
        <v>3.5000000000000003E-2</v>
      </c>
      <c r="T116" s="185">
        <f>S116*H116</f>
        <v>1.2075</v>
      </c>
      <c r="AR116" s="24" t="s">
        <v>136</v>
      </c>
      <c r="AT116" s="24" t="s">
        <v>131</v>
      </c>
      <c r="AU116" s="24" t="s">
        <v>81</v>
      </c>
      <c r="AY116" s="24" t="s">
        <v>128</v>
      </c>
      <c r="BE116" s="186">
        <f>IF(N116="základní",J116,0)</f>
        <v>0</v>
      </c>
      <c r="BF116" s="186">
        <f>IF(N116="snížená",J116,0)</f>
        <v>0</v>
      </c>
      <c r="BG116" s="186">
        <f>IF(N116="zákl. přenesená",J116,0)</f>
        <v>0</v>
      </c>
      <c r="BH116" s="186">
        <f>IF(N116="sníž. přenesená",J116,0)</f>
        <v>0</v>
      </c>
      <c r="BI116" s="186">
        <f>IF(N116="nulová",J116,0)</f>
        <v>0</v>
      </c>
      <c r="BJ116" s="24" t="s">
        <v>79</v>
      </c>
      <c r="BK116" s="186">
        <f>ROUND(I116*H116,2)</f>
        <v>0</v>
      </c>
      <c r="BL116" s="24" t="s">
        <v>136</v>
      </c>
      <c r="BM116" s="24" t="s">
        <v>178</v>
      </c>
    </row>
    <row r="117" spans="2:65" s="11" customFormat="1">
      <c r="B117" s="187"/>
      <c r="D117" s="198" t="s">
        <v>138</v>
      </c>
      <c r="E117" s="196" t="s">
        <v>5</v>
      </c>
      <c r="F117" s="206" t="s">
        <v>179</v>
      </c>
      <c r="H117" s="207">
        <v>3.9</v>
      </c>
      <c r="I117" s="192"/>
      <c r="L117" s="187"/>
      <c r="M117" s="193"/>
      <c r="N117" s="194"/>
      <c r="O117" s="194"/>
      <c r="P117" s="194"/>
      <c r="Q117" s="194"/>
      <c r="R117" s="194"/>
      <c r="S117" s="194"/>
      <c r="T117" s="195"/>
      <c r="AT117" s="196" t="s">
        <v>138</v>
      </c>
      <c r="AU117" s="196" t="s">
        <v>81</v>
      </c>
      <c r="AV117" s="11" t="s">
        <v>81</v>
      </c>
      <c r="AW117" s="11" t="s">
        <v>35</v>
      </c>
      <c r="AX117" s="11" t="s">
        <v>71</v>
      </c>
      <c r="AY117" s="196" t="s">
        <v>128</v>
      </c>
    </row>
    <row r="118" spans="2:65" s="11" customFormat="1">
      <c r="B118" s="187"/>
      <c r="D118" s="198" t="s">
        <v>138</v>
      </c>
      <c r="E118" s="196" t="s">
        <v>5</v>
      </c>
      <c r="F118" s="206" t="s">
        <v>180</v>
      </c>
      <c r="H118" s="207">
        <v>13.5</v>
      </c>
      <c r="I118" s="192"/>
      <c r="L118" s="187"/>
      <c r="M118" s="193"/>
      <c r="N118" s="194"/>
      <c r="O118" s="194"/>
      <c r="P118" s="194"/>
      <c r="Q118" s="194"/>
      <c r="R118" s="194"/>
      <c r="S118" s="194"/>
      <c r="T118" s="195"/>
      <c r="AT118" s="196" t="s">
        <v>138</v>
      </c>
      <c r="AU118" s="196" t="s">
        <v>81</v>
      </c>
      <c r="AV118" s="11" t="s">
        <v>81</v>
      </c>
      <c r="AW118" s="11" t="s">
        <v>35</v>
      </c>
      <c r="AX118" s="11" t="s">
        <v>71</v>
      </c>
      <c r="AY118" s="196" t="s">
        <v>128</v>
      </c>
    </row>
    <row r="119" spans="2:65" s="11" customFormat="1">
      <c r="B119" s="187"/>
      <c r="D119" s="198" t="s">
        <v>138</v>
      </c>
      <c r="E119" s="196" t="s">
        <v>5</v>
      </c>
      <c r="F119" s="206" t="s">
        <v>181</v>
      </c>
      <c r="H119" s="207">
        <v>5.6</v>
      </c>
      <c r="I119" s="192"/>
      <c r="L119" s="187"/>
      <c r="M119" s="193"/>
      <c r="N119" s="194"/>
      <c r="O119" s="194"/>
      <c r="P119" s="194"/>
      <c r="Q119" s="194"/>
      <c r="R119" s="194"/>
      <c r="S119" s="194"/>
      <c r="T119" s="195"/>
      <c r="AT119" s="196" t="s">
        <v>138</v>
      </c>
      <c r="AU119" s="196" t="s">
        <v>81</v>
      </c>
      <c r="AV119" s="11" t="s">
        <v>81</v>
      </c>
      <c r="AW119" s="11" t="s">
        <v>35</v>
      </c>
      <c r="AX119" s="11" t="s">
        <v>71</v>
      </c>
      <c r="AY119" s="196" t="s">
        <v>128</v>
      </c>
    </row>
    <row r="120" spans="2:65" s="11" customFormat="1">
      <c r="B120" s="187"/>
      <c r="D120" s="198" t="s">
        <v>138</v>
      </c>
      <c r="E120" s="196" t="s">
        <v>5</v>
      </c>
      <c r="F120" s="206" t="s">
        <v>182</v>
      </c>
      <c r="H120" s="207">
        <v>11.5</v>
      </c>
      <c r="I120" s="192"/>
      <c r="L120" s="187"/>
      <c r="M120" s="193"/>
      <c r="N120" s="194"/>
      <c r="O120" s="194"/>
      <c r="P120" s="194"/>
      <c r="Q120" s="194"/>
      <c r="R120" s="194"/>
      <c r="S120" s="194"/>
      <c r="T120" s="195"/>
      <c r="AT120" s="196" t="s">
        <v>138</v>
      </c>
      <c r="AU120" s="196" t="s">
        <v>81</v>
      </c>
      <c r="AV120" s="11" t="s">
        <v>81</v>
      </c>
      <c r="AW120" s="11" t="s">
        <v>35</v>
      </c>
      <c r="AX120" s="11" t="s">
        <v>71</v>
      </c>
      <c r="AY120" s="196" t="s">
        <v>128</v>
      </c>
    </row>
    <row r="121" spans="2:65" s="13" customFormat="1">
      <c r="B121" s="208"/>
      <c r="D121" s="188" t="s">
        <v>138</v>
      </c>
      <c r="E121" s="209" t="s">
        <v>5</v>
      </c>
      <c r="F121" s="210" t="s">
        <v>147</v>
      </c>
      <c r="H121" s="211">
        <v>34.5</v>
      </c>
      <c r="I121" s="212"/>
      <c r="L121" s="208"/>
      <c r="M121" s="213"/>
      <c r="N121" s="214"/>
      <c r="O121" s="214"/>
      <c r="P121" s="214"/>
      <c r="Q121" s="214"/>
      <c r="R121" s="214"/>
      <c r="S121" s="214"/>
      <c r="T121" s="215"/>
      <c r="AT121" s="216" t="s">
        <v>138</v>
      </c>
      <c r="AU121" s="216" t="s">
        <v>81</v>
      </c>
      <c r="AV121" s="13" t="s">
        <v>136</v>
      </c>
      <c r="AW121" s="13" t="s">
        <v>35</v>
      </c>
      <c r="AX121" s="13" t="s">
        <v>79</v>
      </c>
      <c r="AY121" s="216" t="s">
        <v>128</v>
      </c>
    </row>
    <row r="122" spans="2:65" s="1" customFormat="1" ht="38.25" customHeight="1">
      <c r="B122" s="174"/>
      <c r="C122" s="175" t="s">
        <v>183</v>
      </c>
      <c r="D122" s="175" t="s">
        <v>131</v>
      </c>
      <c r="E122" s="176" t="s">
        <v>184</v>
      </c>
      <c r="F122" s="177" t="s">
        <v>185</v>
      </c>
      <c r="G122" s="178" t="s">
        <v>150</v>
      </c>
      <c r="H122" s="179">
        <v>2.67</v>
      </c>
      <c r="I122" s="180"/>
      <c r="J122" s="181">
        <f>ROUND(I122*H122,2)</f>
        <v>0</v>
      </c>
      <c r="K122" s="177" t="s">
        <v>135</v>
      </c>
      <c r="L122" s="41"/>
      <c r="M122" s="182" t="s">
        <v>5</v>
      </c>
      <c r="N122" s="183" t="s">
        <v>42</v>
      </c>
      <c r="O122" s="42"/>
      <c r="P122" s="184">
        <f>O122*H122</f>
        <v>0</v>
      </c>
      <c r="Q122" s="184">
        <v>0</v>
      </c>
      <c r="R122" s="184">
        <f>Q122*H122</f>
        <v>0</v>
      </c>
      <c r="S122" s="184">
        <v>5.5E-2</v>
      </c>
      <c r="T122" s="185">
        <f>S122*H122</f>
        <v>0.14685000000000001</v>
      </c>
      <c r="AR122" s="24" t="s">
        <v>136</v>
      </c>
      <c r="AT122" s="24" t="s">
        <v>131</v>
      </c>
      <c r="AU122" s="24" t="s">
        <v>81</v>
      </c>
      <c r="AY122" s="24" t="s">
        <v>128</v>
      </c>
      <c r="BE122" s="186">
        <f>IF(N122="základní",J122,0)</f>
        <v>0</v>
      </c>
      <c r="BF122" s="186">
        <f>IF(N122="snížená",J122,0)</f>
        <v>0</v>
      </c>
      <c r="BG122" s="186">
        <f>IF(N122="zákl. přenesená",J122,0)</f>
        <v>0</v>
      </c>
      <c r="BH122" s="186">
        <f>IF(N122="sníž. přenesená",J122,0)</f>
        <v>0</v>
      </c>
      <c r="BI122" s="186">
        <f>IF(N122="nulová",J122,0)</f>
        <v>0</v>
      </c>
      <c r="BJ122" s="24" t="s">
        <v>79</v>
      </c>
      <c r="BK122" s="186">
        <f>ROUND(I122*H122,2)</f>
        <v>0</v>
      </c>
      <c r="BL122" s="24" t="s">
        <v>136</v>
      </c>
      <c r="BM122" s="24" t="s">
        <v>186</v>
      </c>
    </row>
    <row r="123" spans="2:65" s="12" customFormat="1">
      <c r="B123" s="197"/>
      <c r="D123" s="198" t="s">
        <v>138</v>
      </c>
      <c r="E123" s="199" t="s">
        <v>5</v>
      </c>
      <c r="F123" s="200" t="s">
        <v>187</v>
      </c>
      <c r="H123" s="201" t="s">
        <v>5</v>
      </c>
      <c r="I123" s="202"/>
      <c r="L123" s="197"/>
      <c r="M123" s="203"/>
      <c r="N123" s="204"/>
      <c r="O123" s="204"/>
      <c r="P123" s="204"/>
      <c r="Q123" s="204"/>
      <c r="R123" s="204"/>
      <c r="S123" s="204"/>
      <c r="T123" s="205"/>
      <c r="AT123" s="201" t="s">
        <v>138</v>
      </c>
      <c r="AU123" s="201" t="s">
        <v>81</v>
      </c>
      <c r="AV123" s="12" t="s">
        <v>79</v>
      </c>
      <c r="AW123" s="12" t="s">
        <v>35</v>
      </c>
      <c r="AX123" s="12" t="s">
        <v>71</v>
      </c>
      <c r="AY123" s="201" t="s">
        <v>128</v>
      </c>
    </row>
    <row r="124" spans="2:65" s="11" customFormat="1">
      <c r="B124" s="187"/>
      <c r="D124" s="198" t="s">
        <v>138</v>
      </c>
      <c r="E124" s="196" t="s">
        <v>5</v>
      </c>
      <c r="F124" s="206" t="s">
        <v>188</v>
      </c>
      <c r="H124" s="207">
        <v>1.89</v>
      </c>
      <c r="I124" s="192"/>
      <c r="L124" s="187"/>
      <c r="M124" s="193"/>
      <c r="N124" s="194"/>
      <c r="O124" s="194"/>
      <c r="P124" s="194"/>
      <c r="Q124" s="194"/>
      <c r="R124" s="194"/>
      <c r="S124" s="194"/>
      <c r="T124" s="195"/>
      <c r="AT124" s="196" t="s">
        <v>138</v>
      </c>
      <c r="AU124" s="196" t="s">
        <v>81</v>
      </c>
      <c r="AV124" s="11" t="s">
        <v>81</v>
      </c>
      <c r="AW124" s="11" t="s">
        <v>35</v>
      </c>
      <c r="AX124" s="11" t="s">
        <v>71</v>
      </c>
      <c r="AY124" s="196" t="s">
        <v>128</v>
      </c>
    </row>
    <row r="125" spans="2:65" s="12" customFormat="1">
      <c r="B125" s="197"/>
      <c r="D125" s="198" t="s">
        <v>138</v>
      </c>
      <c r="E125" s="199" t="s">
        <v>5</v>
      </c>
      <c r="F125" s="200" t="s">
        <v>145</v>
      </c>
      <c r="H125" s="201" t="s">
        <v>5</v>
      </c>
      <c r="I125" s="202"/>
      <c r="L125" s="197"/>
      <c r="M125" s="203"/>
      <c r="N125" s="204"/>
      <c r="O125" s="204"/>
      <c r="P125" s="204"/>
      <c r="Q125" s="204"/>
      <c r="R125" s="204"/>
      <c r="S125" s="204"/>
      <c r="T125" s="205"/>
      <c r="AT125" s="201" t="s">
        <v>138</v>
      </c>
      <c r="AU125" s="201" t="s">
        <v>81</v>
      </c>
      <c r="AV125" s="12" t="s">
        <v>79</v>
      </c>
      <c r="AW125" s="12" t="s">
        <v>35</v>
      </c>
      <c r="AX125" s="12" t="s">
        <v>71</v>
      </c>
      <c r="AY125" s="201" t="s">
        <v>128</v>
      </c>
    </row>
    <row r="126" spans="2:65" s="11" customFormat="1">
      <c r="B126" s="187"/>
      <c r="D126" s="198" t="s">
        <v>138</v>
      </c>
      <c r="E126" s="196" t="s">
        <v>5</v>
      </c>
      <c r="F126" s="206" t="s">
        <v>189</v>
      </c>
      <c r="H126" s="207">
        <v>0.78</v>
      </c>
      <c r="I126" s="192"/>
      <c r="L126" s="187"/>
      <c r="M126" s="193"/>
      <c r="N126" s="194"/>
      <c r="O126" s="194"/>
      <c r="P126" s="194"/>
      <c r="Q126" s="194"/>
      <c r="R126" s="194"/>
      <c r="S126" s="194"/>
      <c r="T126" s="195"/>
      <c r="AT126" s="196" t="s">
        <v>138</v>
      </c>
      <c r="AU126" s="196" t="s">
        <v>81</v>
      </c>
      <c r="AV126" s="11" t="s">
        <v>81</v>
      </c>
      <c r="AW126" s="11" t="s">
        <v>35</v>
      </c>
      <c r="AX126" s="11" t="s">
        <v>71</v>
      </c>
      <c r="AY126" s="196" t="s">
        <v>128</v>
      </c>
    </row>
    <row r="127" spans="2:65" s="13" customFormat="1">
      <c r="B127" s="208"/>
      <c r="D127" s="188" t="s">
        <v>138</v>
      </c>
      <c r="E127" s="209" t="s">
        <v>5</v>
      </c>
      <c r="F127" s="210" t="s">
        <v>147</v>
      </c>
      <c r="H127" s="211">
        <v>2.67</v>
      </c>
      <c r="I127" s="212"/>
      <c r="L127" s="208"/>
      <c r="M127" s="213"/>
      <c r="N127" s="214"/>
      <c r="O127" s="214"/>
      <c r="P127" s="214"/>
      <c r="Q127" s="214"/>
      <c r="R127" s="214"/>
      <c r="S127" s="214"/>
      <c r="T127" s="215"/>
      <c r="AT127" s="216" t="s">
        <v>138</v>
      </c>
      <c r="AU127" s="216" t="s">
        <v>81</v>
      </c>
      <c r="AV127" s="13" t="s">
        <v>136</v>
      </c>
      <c r="AW127" s="13" t="s">
        <v>35</v>
      </c>
      <c r="AX127" s="13" t="s">
        <v>79</v>
      </c>
      <c r="AY127" s="216" t="s">
        <v>128</v>
      </c>
    </row>
    <row r="128" spans="2:65" s="1" customFormat="1" ht="25.5" customHeight="1">
      <c r="B128" s="174"/>
      <c r="C128" s="175" t="s">
        <v>161</v>
      </c>
      <c r="D128" s="175" t="s">
        <v>131</v>
      </c>
      <c r="E128" s="176" t="s">
        <v>190</v>
      </c>
      <c r="F128" s="177" t="s">
        <v>191</v>
      </c>
      <c r="G128" s="178" t="s">
        <v>150</v>
      </c>
      <c r="H128" s="179">
        <v>29.155999999999999</v>
      </c>
      <c r="I128" s="180"/>
      <c r="J128" s="181">
        <f>ROUND(I128*H128,2)</f>
        <v>0</v>
      </c>
      <c r="K128" s="177" t="s">
        <v>135</v>
      </c>
      <c r="L128" s="41"/>
      <c r="M128" s="182" t="s">
        <v>5</v>
      </c>
      <c r="N128" s="183" t="s">
        <v>42</v>
      </c>
      <c r="O128" s="42"/>
      <c r="P128" s="184">
        <f>O128*H128</f>
        <v>0</v>
      </c>
      <c r="Q128" s="184">
        <v>0</v>
      </c>
      <c r="R128" s="184">
        <f>Q128*H128</f>
        <v>0</v>
      </c>
      <c r="S128" s="184">
        <v>7.5999999999999998E-2</v>
      </c>
      <c r="T128" s="185">
        <f>S128*H128</f>
        <v>2.215856</v>
      </c>
      <c r="AR128" s="24" t="s">
        <v>136</v>
      </c>
      <c r="AT128" s="24" t="s">
        <v>131</v>
      </c>
      <c r="AU128" s="24" t="s">
        <v>81</v>
      </c>
      <c r="AY128" s="24" t="s">
        <v>128</v>
      </c>
      <c r="BE128" s="186">
        <f>IF(N128="základní",J128,0)</f>
        <v>0</v>
      </c>
      <c r="BF128" s="186">
        <f>IF(N128="snížená",J128,0)</f>
        <v>0</v>
      </c>
      <c r="BG128" s="186">
        <f>IF(N128="zákl. přenesená",J128,0)</f>
        <v>0</v>
      </c>
      <c r="BH128" s="186">
        <f>IF(N128="sníž. přenesená",J128,0)</f>
        <v>0</v>
      </c>
      <c r="BI128" s="186">
        <f>IF(N128="nulová",J128,0)</f>
        <v>0</v>
      </c>
      <c r="BJ128" s="24" t="s">
        <v>79</v>
      </c>
      <c r="BK128" s="186">
        <f>ROUND(I128*H128,2)</f>
        <v>0</v>
      </c>
      <c r="BL128" s="24" t="s">
        <v>136</v>
      </c>
      <c r="BM128" s="24" t="s">
        <v>192</v>
      </c>
    </row>
    <row r="129" spans="2:65" s="11" customFormat="1">
      <c r="B129" s="187"/>
      <c r="D129" s="198" t="s">
        <v>138</v>
      </c>
      <c r="E129" s="196" t="s">
        <v>5</v>
      </c>
      <c r="F129" s="206" t="s">
        <v>193</v>
      </c>
      <c r="H129" s="207">
        <v>1.5760000000000001</v>
      </c>
      <c r="I129" s="192"/>
      <c r="L129" s="187"/>
      <c r="M129" s="193"/>
      <c r="N129" s="194"/>
      <c r="O129" s="194"/>
      <c r="P129" s="194"/>
      <c r="Q129" s="194"/>
      <c r="R129" s="194"/>
      <c r="S129" s="194"/>
      <c r="T129" s="195"/>
      <c r="AT129" s="196" t="s">
        <v>138</v>
      </c>
      <c r="AU129" s="196" t="s">
        <v>81</v>
      </c>
      <c r="AV129" s="11" t="s">
        <v>81</v>
      </c>
      <c r="AW129" s="11" t="s">
        <v>35</v>
      </c>
      <c r="AX129" s="11" t="s">
        <v>71</v>
      </c>
      <c r="AY129" s="196" t="s">
        <v>128</v>
      </c>
    </row>
    <row r="130" spans="2:65" s="11" customFormat="1">
      <c r="B130" s="187"/>
      <c r="D130" s="198" t="s">
        <v>138</v>
      </c>
      <c r="E130" s="196" t="s">
        <v>5</v>
      </c>
      <c r="F130" s="206" t="s">
        <v>194</v>
      </c>
      <c r="H130" s="207">
        <v>1.1819999999999999</v>
      </c>
      <c r="I130" s="192"/>
      <c r="L130" s="187"/>
      <c r="M130" s="193"/>
      <c r="N130" s="194"/>
      <c r="O130" s="194"/>
      <c r="P130" s="194"/>
      <c r="Q130" s="194"/>
      <c r="R130" s="194"/>
      <c r="S130" s="194"/>
      <c r="T130" s="195"/>
      <c r="AT130" s="196" t="s">
        <v>138</v>
      </c>
      <c r="AU130" s="196" t="s">
        <v>81</v>
      </c>
      <c r="AV130" s="11" t="s">
        <v>81</v>
      </c>
      <c r="AW130" s="11" t="s">
        <v>35</v>
      </c>
      <c r="AX130" s="11" t="s">
        <v>71</v>
      </c>
      <c r="AY130" s="196" t="s">
        <v>128</v>
      </c>
    </row>
    <row r="131" spans="2:65" s="11" customFormat="1">
      <c r="B131" s="187"/>
      <c r="D131" s="198" t="s">
        <v>138</v>
      </c>
      <c r="E131" s="196" t="s">
        <v>5</v>
      </c>
      <c r="F131" s="206" t="s">
        <v>195</v>
      </c>
      <c r="H131" s="207">
        <v>2.3639999999999999</v>
      </c>
      <c r="I131" s="192"/>
      <c r="L131" s="187"/>
      <c r="M131" s="193"/>
      <c r="N131" s="194"/>
      <c r="O131" s="194"/>
      <c r="P131" s="194"/>
      <c r="Q131" s="194"/>
      <c r="R131" s="194"/>
      <c r="S131" s="194"/>
      <c r="T131" s="195"/>
      <c r="AT131" s="196" t="s">
        <v>138</v>
      </c>
      <c r="AU131" s="196" t="s">
        <v>81</v>
      </c>
      <c r="AV131" s="11" t="s">
        <v>81</v>
      </c>
      <c r="AW131" s="11" t="s">
        <v>35</v>
      </c>
      <c r="AX131" s="11" t="s">
        <v>71</v>
      </c>
      <c r="AY131" s="196" t="s">
        <v>128</v>
      </c>
    </row>
    <row r="132" spans="2:65" s="11" customFormat="1">
      <c r="B132" s="187"/>
      <c r="D132" s="198" t="s">
        <v>138</v>
      </c>
      <c r="E132" s="196" t="s">
        <v>5</v>
      </c>
      <c r="F132" s="206" t="s">
        <v>196</v>
      </c>
      <c r="H132" s="207">
        <v>4.1369999999999996</v>
      </c>
      <c r="I132" s="192"/>
      <c r="L132" s="187"/>
      <c r="M132" s="193"/>
      <c r="N132" s="194"/>
      <c r="O132" s="194"/>
      <c r="P132" s="194"/>
      <c r="Q132" s="194"/>
      <c r="R132" s="194"/>
      <c r="S132" s="194"/>
      <c r="T132" s="195"/>
      <c r="AT132" s="196" t="s">
        <v>138</v>
      </c>
      <c r="AU132" s="196" t="s">
        <v>81</v>
      </c>
      <c r="AV132" s="11" t="s">
        <v>81</v>
      </c>
      <c r="AW132" s="11" t="s">
        <v>35</v>
      </c>
      <c r="AX132" s="11" t="s">
        <v>71</v>
      </c>
      <c r="AY132" s="196" t="s">
        <v>128</v>
      </c>
    </row>
    <row r="133" spans="2:65" s="11" customFormat="1">
      <c r="B133" s="187"/>
      <c r="D133" s="198" t="s">
        <v>138</v>
      </c>
      <c r="E133" s="196" t="s">
        <v>5</v>
      </c>
      <c r="F133" s="206" t="s">
        <v>197</v>
      </c>
      <c r="H133" s="207">
        <v>5.516</v>
      </c>
      <c r="I133" s="192"/>
      <c r="L133" s="187"/>
      <c r="M133" s="193"/>
      <c r="N133" s="194"/>
      <c r="O133" s="194"/>
      <c r="P133" s="194"/>
      <c r="Q133" s="194"/>
      <c r="R133" s="194"/>
      <c r="S133" s="194"/>
      <c r="T133" s="195"/>
      <c r="AT133" s="196" t="s">
        <v>138</v>
      </c>
      <c r="AU133" s="196" t="s">
        <v>81</v>
      </c>
      <c r="AV133" s="11" t="s">
        <v>81</v>
      </c>
      <c r="AW133" s="11" t="s">
        <v>35</v>
      </c>
      <c r="AX133" s="11" t="s">
        <v>71</v>
      </c>
      <c r="AY133" s="196" t="s">
        <v>128</v>
      </c>
    </row>
    <row r="134" spans="2:65" s="14" customFormat="1">
      <c r="B134" s="220"/>
      <c r="D134" s="198" t="s">
        <v>138</v>
      </c>
      <c r="E134" s="221" t="s">
        <v>5</v>
      </c>
      <c r="F134" s="222" t="s">
        <v>198</v>
      </c>
      <c r="H134" s="223">
        <v>14.775</v>
      </c>
      <c r="I134" s="224"/>
      <c r="L134" s="220"/>
      <c r="M134" s="225"/>
      <c r="N134" s="226"/>
      <c r="O134" s="226"/>
      <c r="P134" s="226"/>
      <c r="Q134" s="226"/>
      <c r="R134" s="226"/>
      <c r="S134" s="226"/>
      <c r="T134" s="227"/>
      <c r="AT134" s="221" t="s">
        <v>138</v>
      </c>
      <c r="AU134" s="221" t="s">
        <v>81</v>
      </c>
      <c r="AV134" s="14" t="s">
        <v>129</v>
      </c>
      <c r="AW134" s="14" t="s">
        <v>35</v>
      </c>
      <c r="AX134" s="14" t="s">
        <v>71</v>
      </c>
      <c r="AY134" s="221" t="s">
        <v>128</v>
      </c>
    </row>
    <row r="135" spans="2:65" s="11" customFormat="1">
      <c r="B135" s="187"/>
      <c r="D135" s="198" t="s">
        <v>138</v>
      </c>
      <c r="E135" s="196" t="s">
        <v>5</v>
      </c>
      <c r="F135" s="206" t="s">
        <v>199</v>
      </c>
      <c r="H135" s="207">
        <v>1.1819999999999999</v>
      </c>
      <c r="I135" s="192"/>
      <c r="L135" s="187"/>
      <c r="M135" s="193"/>
      <c r="N135" s="194"/>
      <c r="O135" s="194"/>
      <c r="P135" s="194"/>
      <c r="Q135" s="194"/>
      <c r="R135" s="194"/>
      <c r="S135" s="194"/>
      <c r="T135" s="195"/>
      <c r="AT135" s="196" t="s">
        <v>138</v>
      </c>
      <c r="AU135" s="196" t="s">
        <v>81</v>
      </c>
      <c r="AV135" s="11" t="s">
        <v>81</v>
      </c>
      <c r="AW135" s="11" t="s">
        <v>35</v>
      </c>
      <c r="AX135" s="11" t="s">
        <v>71</v>
      </c>
      <c r="AY135" s="196" t="s">
        <v>128</v>
      </c>
    </row>
    <row r="136" spans="2:65" s="11" customFormat="1">
      <c r="B136" s="187"/>
      <c r="D136" s="198" t="s">
        <v>138</v>
      </c>
      <c r="E136" s="196" t="s">
        <v>5</v>
      </c>
      <c r="F136" s="206" t="s">
        <v>200</v>
      </c>
      <c r="H136" s="207">
        <v>1.1819999999999999</v>
      </c>
      <c r="I136" s="192"/>
      <c r="L136" s="187"/>
      <c r="M136" s="193"/>
      <c r="N136" s="194"/>
      <c r="O136" s="194"/>
      <c r="P136" s="194"/>
      <c r="Q136" s="194"/>
      <c r="R136" s="194"/>
      <c r="S136" s="194"/>
      <c r="T136" s="195"/>
      <c r="AT136" s="196" t="s">
        <v>138</v>
      </c>
      <c r="AU136" s="196" t="s">
        <v>81</v>
      </c>
      <c r="AV136" s="11" t="s">
        <v>81</v>
      </c>
      <c r="AW136" s="11" t="s">
        <v>35</v>
      </c>
      <c r="AX136" s="11" t="s">
        <v>71</v>
      </c>
      <c r="AY136" s="196" t="s">
        <v>128</v>
      </c>
    </row>
    <row r="137" spans="2:65" s="11" customFormat="1">
      <c r="B137" s="187"/>
      <c r="D137" s="198" t="s">
        <v>138</v>
      </c>
      <c r="E137" s="196" t="s">
        <v>5</v>
      </c>
      <c r="F137" s="206" t="s">
        <v>201</v>
      </c>
      <c r="H137" s="207">
        <v>4.1369999999999996</v>
      </c>
      <c r="I137" s="192"/>
      <c r="L137" s="187"/>
      <c r="M137" s="193"/>
      <c r="N137" s="194"/>
      <c r="O137" s="194"/>
      <c r="P137" s="194"/>
      <c r="Q137" s="194"/>
      <c r="R137" s="194"/>
      <c r="S137" s="194"/>
      <c r="T137" s="195"/>
      <c r="AT137" s="196" t="s">
        <v>138</v>
      </c>
      <c r="AU137" s="196" t="s">
        <v>81</v>
      </c>
      <c r="AV137" s="11" t="s">
        <v>81</v>
      </c>
      <c r="AW137" s="11" t="s">
        <v>35</v>
      </c>
      <c r="AX137" s="11" t="s">
        <v>71</v>
      </c>
      <c r="AY137" s="196" t="s">
        <v>128</v>
      </c>
    </row>
    <row r="138" spans="2:65" s="11" customFormat="1">
      <c r="B138" s="187"/>
      <c r="D138" s="198" t="s">
        <v>138</v>
      </c>
      <c r="E138" s="196" t="s">
        <v>5</v>
      </c>
      <c r="F138" s="206" t="s">
        <v>202</v>
      </c>
      <c r="H138" s="207">
        <v>6.3040000000000003</v>
      </c>
      <c r="I138" s="192"/>
      <c r="L138" s="187"/>
      <c r="M138" s="193"/>
      <c r="N138" s="194"/>
      <c r="O138" s="194"/>
      <c r="P138" s="194"/>
      <c r="Q138" s="194"/>
      <c r="R138" s="194"/>
      <c r="S138" s="194"/>
      <c r="T138" s="195"/>
      <c r="AT138" s="196" t="s">
        <v>138</v>
      </c>
      <c r="AU138" s="196" t="s">
        <v>81</v>
      </c>
      <c r="AV138" s="11" t="s">
        <v>81</v>
      </c>
      <c r="AW138" s="11" t="s">
        <v>35</v>
      </c>
      <c r="AX138" s="11" t="s">
        <v>71</v>
      </c>
      <c r="AY138" s="196" t="s">
        <v>128</v>
      </c>
    </row>
    <row r="139" spans="2:65" s="11" customFormat="1">
      <c r="B139" s="187"/>
      <c r="D139" s="198" t="s">
        <v>138</v>
      </c>
      <c r="E139" s="196" t="s">
        <v>5</v>
      </c>
      <c r="F139" s="206" t="s">
        <v>203</v>
      </c>
      <c r="H139" s="207">
        <v>1.5760000000000001</v>
      </c>
      <c r="I139" s="192"/>
      <c r="L139" s="187"/>
      <c r="M139" s="193"/>
      <c r="N139" s="194"/>
      <c r="O139" s="194"/>
      <c r="P139" s="194"/>
      <c r="Q139" s="194"/>
      <c r="R139" s="194"/>
      <c r="S139" s="194"/>
      <c r="T139" s="195"/>
      <c r="AT139" s="196" t="s">
        <v>138</v>
      </c>
      <c r="AU139" s="196" t="s">
        <v>81</v>
      </c>
      <c r="AV139" s="11" t="s">
        <v>81</v>
      </c>
      <c r="AW139" s="11" t="s">
        <v>35</v>
      </c>
      <c r="AX139" s="11" t="s">
        <v>71</v>
      </c>
      <c r="AY139" s="196" t="s">
        <v>128</v>
      </c>
    </row>
    <row r="140" spans="2:65" s="14" customFormat="1">
      <c r="B140" s="220"/>
      <c r="D140" s="198" t="s">
        <v>138</v>
      </c>
      <c r="E140" s="221" t="s">
        <v>5</v>
      </c>
      <c r="F140" s="222" t="s">
        <v>198</v>
      </c>
      <c r="H140" s="223">
        <v>14.381</v>
      </c>
      <c r="I140" s="224"/>
      <c r="L140" s="220"/>
      <c r="M140" s="225"/>
      <c r="N140" s="226"/>
      <c r="O140" s="226"/>
      <c r="P140" s="226"/>
      <c r="Q140" s="226"/>
      <c r="R140" s="226"/>
      <c r="S140" s="226"/>
      <c r="T140" s="227"/>
      <c r="AT140" s="221" t="s">
        <v>138</v>
      </c>
      <c r="AU140" s="221" t="s">
        <v>81</v>
      </c>
      <c r="AV140" s="14" t="s">
        <v>129</v>
      </c>
      <c r="AW140" s="14" t="s">
        <v>35</v>
      </c>
      <c r="AX140" s="14" t="s">
        <v>71</v>
      </c>
      <c r="AY140" s="221" t="s">
        <v>128</v>
      </c>
    </row>
    <row r="141" spans="2:65" s="13" customFormat="1">
      <c r="B141" s="208"/>
      <c r="D141" s="188" t="s">
        <v>138</v>
      </c>
      <c r="E141" s="209" t="s">
        <v>5</v>
      </c>
      <c r="F141" s="210" t="s">
        <v>147</v>
      </c>
      <c r="H141" s="211">
        <v>29.155999999999999</v>
      </c>
      <c r="I141" s="212"/>
      <c r="L141" s="208"/>
      <c r="M141" s="213"/>
      <c r="N141" s="214"/>
      <c r="O141" s="214"/>
      <c r="P141" s="214"/>
      <c r="Q141" s="214"/>
      <c r="R141" s="214"/>
      <c r="S141" s="214"/>
      <c r="T141" s="215"/>
      <c r="AT141" s="216" t="s">
        <v>138</v>
      </c>
      <c r="AU141" s="216" t="s">
        <v>81</v>
      </c>
      <c r="AV141" s="13" t="s">
        <v>136</v>
      </c>
      <c r="AW141" s="13" t="s">
        <v>35</v>
      </c>
      <c r="AX141" s="13" t="s">
        <v>79</v>
      </c>
      <c r="AY141" s="216" t="s">
        <v>128</v>
      </c>
    </row>
    <row r="142" spans="2:65" s="1" customFormat="1" ht="38.25" customHeight="1">
      <c r="B142" s="174"/>
      <c r="C142" s="175" t="s">
        <v>204</v>
      </c>
      <c r="D142" s="175" t="s">
        <v>131</v>
      </c>
      <c r="E142" s="176" t="s">
        <v>205</v>
      </c>
      <c r="F142" s="177" t="s">
        <v>206</v>
      </c>
      <c r="G142" s="178" t="s">
        <v>150</v>
      </c>
      <c r="H142" s="179">
        <v>0.6</v>
      </c>
      <c r="I142" s="180"/>
      <c r="J142" s="181">
        <f>ROUND(I142*H142,2)</f>
        <v>0</v>
      </c>
      <c r="K142" s="177" t="s">
        <v>135</v>
      </c>
      <c r="L142" s="41"/>
      <c r="M142" s="182" t="s">
        <v>5</v>
      </c>
      <c r="N142" s="183" t="s">
        <v>42</v>
      </c>
      <c r="O142" s="42"/>
      <c r="P142" s="184">
        <f>O142*H142</f>
        <v>0</v>
      </c>
      <c r="Q142" s="184">
        <v>0</v>
      </c>
      <c r="R142" s="184">
        <f>Q142*H142</f>
        <v>0</v>
      </c>
      <c r="S142" s="184">
        <v>0.187</v>
      </c>
      <c r="T142" s="185">
        <f>S142*H142</f>
        <v>0.11219999999999999</v>
      </c>
      <c r="AR142" s="24" t="s">
        <v>136</v>
      </c>
      <c r="AT142" s="24" t="s">
        <v>131</v>
      </c>
      <c r="AU142" s="24" t="s">
        <v>81</v>
      </c>
      <c r="AY142" s="24" t="s">
        <v>128</v>
      </c>
      <c r="BE142" s="186">
        <f>IF(N142="základní",J142,0)</f>
        <v>0</v>
      </c>
      <c r="BF142" s="186">
        <f>IF(N142="snížená",J142,0)</f>
        <v>0</v>
      </c>
      <c r="BG142" s="186">
        <f>IF(N142="zákl. přenesená",J142,0)</f>
        <v>0</v>
      </c>
      <c r="BH142" s="186">
        <f>IF(N142="sníž. přenesená",J142,0)</f>
        <v>0</v>
      </c>
      <c r="BI142" s="186">
        <f>IF(N142="nulová",J142,0)</f>
        <v>0</v>
      </c>
      <c r="BJ142" s="24" t="s">
        <v>79</v>
      </c>
      <c r="BK142" s="186">
        <f>ROUND(I142*H142,2)</f>
        <v>0</v>
      </c>
      <c r="BL142" s="24" t="s">
        <v>136</v>
      </c>
      <c r="BM142" s="24" t="s">
        <v>207</v>
      </c>
    </row>
    <row r="143" spans="2:65" s="12" customFormat="1">
      <c r="B143" s="197"/>
      <c r="D143" s="198" t="s">
        <v>138</v>
      </c>
      <c r="E143" s="199" t="s">
        <v>5</v>
      </c>
      <c r="F143" s="200" t="s">
        <v>208</v>
      </c>
      <c r="H143" s="201" t="s">
        <v>5</v>
      </c>
      <c r="I143" s="202"/>
      <c r="L143" s="197"/>
      <c r="M143" s="203"/>
      <c r="N143" s="204"/>
      <c r="O143" s="204"/>
      <c r="P143" s="204"/>
      <c r="Q143" s="204"/>
      <c r="R143" s="204"/>
      <c r="S143" s="204"/>
      <c r="T143" s="205"/>
      <c r="AT143" s="201" t="s">
        <v>138</v>
      </c>
      <c r="AU143" s="201" t="s">
        <v>81</v>
      </c>
      <c r="AV143" s="12" t="s">
        <v>79</v>
      </c>
      <c r="AW143" s="12" t="s">
        <v>35</v>
      </c>
      <c r="AX143" s="12" t="s">
        <v>71</v>
      </c>
      <c r="AY143" s="201" t="s">
        <v>128</v>
      </c>
    </row>
    <row r="144" spans="2:65" s="11" customFormat="1">
      <c r="B144" s="187"/>
      <c r="D144" s="188" t="s">
        <v>138</v>
      </c>
      <c r="E144" s="189" t="s">
        <v>5</v>
      </c>
      <c r="F144" s="190" t="s">
        <v>209</v>
      </c>
      <c r="H144" s="191">
        <v>0.6</v>
      </c>
      <c r="I144" s="192"/>
      <c r="L144" s="187"/>
      <c r="M144" s="193"/>
      <c r="N144" s="194"/>
      <c r="O144" s="194"/>
      <c r="P144" s="194"/>
      <c r="Q144" s="194"/>
      <c r="R144" s="194"/>
      <c r="S144" s="194"/>
      <c r="T144" s="195"/>
      <c r="AT144" s="196" t="s">
        <v>138</v>
      </c>
      <c r="AU144" s="196" t="s">
        <v>81</v>
      </c>
      <c r="AV144" s="11" t="s">
        <v>81</v>
      </c>
      <c r="AW144" s="11" t="s">
        <v>35</v>
      </c>
      <c r="AX144" s="11" t="s">
        <v>79</v>
      </c>
      <c r="AY144" s="196" t="s">
        <v>128</v>
      </c>
    </row>
    <row r="145" spans="2:65" s="1" customFormat="1" ht="38.25" customHeight="1">
      <c r="B145" s="174"/>
      <c r="C145" s="175" t="s">
        <v>210</v>
      </c>
      <c r="D145" s="175" t="s">
        <v>131</v>
      </c>
      <c r="E145" s="176" t="s">
        <v>211</v>
      </c>
      <c r="F145" s="177" t="s">
        <v>212</v>
      </c>
      <c r="G145" s="178" t="s">
        <v>213</v>
      </c>
      <c r="H145" s="179">
        <v>0.54</v>
      </c>
      <c r="I145" s="180"/>
      <c r="J145" s="181">
        <f>ROUND(I145*H145,2)</f>
        <v>0</v>
      </c>
      <c r="K145" s="177" t="s">
        <v>135</v>
      </c>
      <c r="L145" s="41"/>
      <c r="M145" s="182" t="s">
        <v>5</v>
      </c>
      <c r="N145" s="183" t="s">
        <v>42</v>
      </c>
      <c r="O145" s="42"/>
      <c r="P145" s="184">
        <f>O145*H145</f>
        <v>0</v>
      </c>
      <c r="Q145" s="184">
        <v>0</v>
      </c>
      <c r="R145" s="184">
        <f>Q145*H145</f>
        <v>0</v>
      </c>
      <c r="S145" s="184">
        <v>1.8</v>
      </c>
      <c r="T145" s="185">
        <f>S145*H145</f>
        <v>0.97200000000000009</v>
      </c>
      <c r="AR145" s="24" t="s">
        <v>136</v>
      </c>
      <c r="AT145" s="24" t="s">
        <v>131</v>
      </c>
      <c r="AU145" s="24" t="s">
        <v>81</v>
      </c>
      <c r="AY145" s="24" t="s">
        <v>128</v>
      </c>
      <c r="BE145" s="186">
        <f>IF(N145="základní",J145,0)</f>
        <v>0</v>
      </c>
      <c r="BF145" s="186">
        <f>IF(N145="snížená",J145,0)</f>
        <v>0</v>
      </c>
      <c r="BG145" s="186">
        <f>IF(N145="zákl. přenesená",J145,0)</f>
        <v>0</v>
      </c>
      <c r="BH145" s="186">
        <f>IF(N145="sníž. přenesená",J145,0)</f>
        <v>0</v>
      </c>
      <c r="BI145" s="186">
        <f>IF(N145="nulová",J145,0)</f>
        <v>0</v>
      </c>
      <c r="BJ145" s="24" t="s">
        <v>79</v>
      </c>
      <c r="BK145" s="186">
        <f>ROUND(I145*H145,2)</f>
        <v>0</v>
      </c>
      <c r="BL145" s="24" t="s">
        <v>136</v>
      </c>
      <c r="BM145" s="24" t="s">
        <v>214</v>
      </c>
    </row>
    <row r="146" spans="2:65" s="12" customFormat="1">
      <c r="B146" s="197"/>
      <c r="D146" s="198" t="s">
        <v>138</v>
      </c>
      <c r="E146" s="199" t="s">
        <v>5</v>
      </c>
      <c r="F146" s="200" t="s">
        <v>215</v>
      </c>
      <c r="H146" s="201" t="s">
        <v>5</v>
      </c>
      <c r="I146" s="202"/>
      <c r="L146" s="197"/>
      <c r="M146" s="203"/>
      <c r="N146" s="204"/>
      <c r="O146" s="204"/>
      <c r="P146" s="204"/>
      <c r="Q146" s="204"/>
      <c r="R146" s="204"/>
      <c r="S146" s="204"/>
      <c r="T146" s="205"/>
      <c r="AT146" s="201" t="s">
        <v>138</v>
      </c>
      <c r="AU146" s="201" t="s">
        <v>81</v>
      </c>
      <c r="AV146" s="12" t="s">
        <v>79</v>
      </c>
      <c r="AW146" s="12" t="s">
        <v>35</v>
      </c>
      <c r="AX146" s="12" t="s">
        <v>71</v>
      </c>
      <c r="AY146" s="201" t="s">
        <v>128</v>
      </c>
    </row>
    <row r="147" spans="2:65" s="11" customFormat="1">
      <c r="B147" s="187"/>
      <c r="D147" s="198" t="s">
        <v>138</v>
      </c>
      <c r="E147" s="196" t="s">
        <v>5</v>
      </c>
      <c r="F147" s="206" t="s">
        <v>216</v>
      </c>
      <c r="H147" s="207">
        <v>0.54</v>
      </c>
      <c r="I147" s="192"/>
      <c r="L147" s="187"/>
      <c r="M147" s="193"/>
      <c r="N147" s="194"/>
      <c r="O147" s="194"/>
      <c r="P147" s="194"/>
      <c r="Q147" s="194"/>
      <c r="R147" s="194"/>
      <c r="S147" s="194"/>
      <c r="T147" s="195"/>
      <c r="AT147" s="196" t="s">
        <v>138</v>
      </c>
      <c r="AU147" s="196" t="s">
        <v>81</v>
      </c>
      <c r="AV147" s="11" t="s">
        <v>81</v>
      </c>
      <c r="AW147" s="11" t="s">
        <v>35</v>
      </c>
      <c r="AX147" s="11" t="s">
        <v>71</v>
      </c>
      <c r="AY147" s="196" t="s">
        <v>128</v>
      </c>
    </row>
    <row r="148" spans="2:65" s="13" customFormat="1">
      <c r="B148" s="208"/>
      <c r="D148" s="188" t="s">
        <v>138</v>
      </c>
      <c r="E148" s="209" t="s">
        <v>5</v>
      </c>
      <c r="F148" s="210" t="s">
        <v>147</v>
      </c>
      <c r="H148" s="211">
        <v>0.54</v>
      </c>
      <c r="I148" s="212"/>
      <c r="L148" s="208"/>
      <c r="M148" s="213"/>
      <c r="N148" s="214"/>
      <c r="O148" s="214"/>
      <c r="P148" s="214"/>
      <c r="Q148" s="214"/>
      <c r="R148" s="214"/>
      <c r="S148" s="214"/>
      <c r="T148" s="215"/>
      <c r="AT148" s="216" t="s">
        <v>138</v>
      </c>
      <c r="AU148" s="216" t="s">
        <v>81</v>
      </c>
      <c r="AV148" s="13" t="s">
        <v>136</v>
      </c>
      <c r="AW148" s="13" t="s">
        <v>35</v>
      </c>
      <c r="AX148" s="13" t="s">
        <v>79</v>
      </c>
      <c r="AY148" s="216" t="s">
        <v>128</v>
      </c>
    </row>
    <row r="149" spans="2:65" s="1" customFormat="1" ht="38.25" customHeight="1">
      <c r="B149" s="174"/>
      <c r="C149" s="175" t="s">
        <v>217</v>
      </c>
      <c r="D149" s="175" t="s">
        <v>131</v>
      </c>
      <c r="E149" s="176" t="s">
        <v>218</v>
      </c>
      <c r="F149" s="177" t="s">
        <v>219</v>
      </c>
      <c r="G149" s="178" t="s">
        <v>150</v>
      </c>
      <c r="H149" s="179">
        <v>4.3049999999999997</v>
      </c>
      <c r="I149" s="180"/>
      <c r="J149" s="181">
        <f>ROUND(I149*H149,2)</f>
        <v>0</v>
      </c>
      <c r="K149" s="177" t="s">
        <v>135</v>
      </c>
      <c r="L149" s="41"/>
      <c r="M149" s="182" t="s">
        <v>5</v>
      </c>
      <c r="N149" s="183" t="s">
        <v>42</v>
      </c>
      <c r="O149" s="42"/>
      <c r="P149" s="184">
        <f>O149*H149</f>
        <v>0</v>
      </c>
      <c r="Q149" s="184">
        <v>0</v>
      </c>
      <c r="R149" s="184">
        <f>Q149*H149</f>
        <v>0</v>
      </c>
      <c r="S149" s="184">
        <v>0.18</v>
      </c>
      <c r="T149" s="185">
        <f>S149*H149</f>
        <v>0.77489999999999992</v>
      </c>
      <c r="AR149" s="24" t="s">
        <v>136</v>
      </c>
      <c r="AT149" s="24" t="s">
        <v>131</v>
      </c>
      <c r="AU149" s="24" t="s">
        <v>81</v>
      </c>
      <c r="AY149" s="24" t="s">
        <v>128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24" t="s">
        <v>79</v>
      </c>
      <c r="BK149" s="186">
        <f>ROUND(I149*H149,2)</f>
        <v>0</v>
      </c>
      <c r="BL149" s="24" t="s">
        <v>136</v>
      </c>
      <c r="BM149" s="24" t="s">
        <v>220</v>
      </c>
    </row>
    <row r="150" spans="2:65" s="11" customFormat="1">
      <c r="B150" s="187"/>
      <c r="D150" s="198" t="s">
        <v>138</v>
      </c>
      <c r="E150" s="196" t="s">
        <v>5</v>
      </c>
      <c r="F150" s="206" t="s">
        <v>221</v>
      </c>
      <c r="H150" s="207">
        <v>2.87</v>
      </c>
      <c r="I150" s="192"/>
      <c r="L150" s="187"/>
      <c r="M150" s="193"/>
      <c r="N150" s="194"/>
      <c r="O150" s="194"/>
      <c r="P150" s="194"/>
      <c r="Q150" s="194"/>
      <c r="R150" s="194"/>
      <c r="S150" s="194"/>
      <c r="T150" s="195"/>
      <c r="AT150" s="196" t="s">
        <v>138</v>
      </c>
      <c r="AU150" s="196" t="s">
        <v>81</v>
      </c>
      <c r="AV150" s="11" t="s">
        <v>81</v>
      </c>
      <c r="AW150" s="11" t="s">
        <v>35</v>
      </c>
      <c r="AX150" s="11" t="s">
        <v>71</v>
      </c>
      <c r="AY150" s="196" t="s">
        <v>128</v>
      </c>
    </row>
    <row r="151" spans="2:65" s="11" customFormat="1">
      <c r="B151" s="187"/>
      <c r="D151" s="198" t="s">
        <v>138</v>
      </c>
      <c r="E151" s="196" t="s">
        <v>5</v>
      </c>
      <c r="F151" s="206" t="s">
        <v>222</v>
      </c>
      <c r="H151" s="207">
        <v>1.4350000000000001</v>
      </c>
      <c r="I151" s="192"/>
      <c r="L151" s="187"/>
      <c r="M151" s="193"/>
      <c r="N151" s="194"/>
      <c r="O151" s="194"/>
      <c r="P151" s="194"/>
      <c r="Q151" s="194"/>
      <c r="R151" s="194"/>
      <c r="S151" s="194"/>
      <c r="T151" s="195"/>
      <c r="AT151" s="196" t="s">
        <v>138</v>
      </c>
      <c r="AU151" s="196" t="s">
        <v>81</v>
      </c>
      <c r="AV151" s="11" t="s">
        <v>81</v>
      </c>
      <c r="AW151" s="11" t="s">
        <v>35</v>
      </c>
      <c r="AX151" s="11" t="s">
        <v>71</v>
      </c>
      <c r="AY151" s="196" t="s">
        <v>128</v>
      </c>
    </row>
    <row r="152" spans="2:65" s="13" customFormat="1">
      <c r="B152" s="208"/>
      <c r="D152" s="188" t="s">
        <v>138</v>
      </c>
      <c r="E152" s="209" t="s">
        <v>5</v>
      </c>
      <c r="F152" s="210" t="s">
        <v>147</v>
      </c>
      <c r="H152" s="211">
        <v>4.3049999999999997</v>
      </c>
      <c r="I152" s="212"/>
      <c r="L152" s="208"/>
      <c r="M152" s="213"/>
      <c r="N152" s="214"/>
      <c r="O152" s="214"/>
      <c r="P152" s="214"/>
      <c r="Q152" s="214"/>
      <c r="R152" s="214"/>
      <c r="S152" s="214"/>
      <c r="T152" s="215"/>
      <c r="AT152" s="216" t="s">
        <v>138</v>
      </c>
      <c r="AU152" s="216" t="s">
        <v>81</v>
      </c>
      <c r="AV152" s="13" t="s">
        <v>136</v>
      </c>
      <c r="AW152" s="13" t="s">
        <v>35</v>
      </c>
      <c r="AX152" s="13" t="s">
        <v>79</v>
      </c>
      <c r="AY152" s="216" t="s">
        <v>128</v>
      </c>
    </row>
    <row r="153" spans="2:65" s="1" customFormat="1" ht="38.25" customHeight="1">
      <c r="B153" s="174"/>
      <c r="C153" s="175" t="s">
        <v>223</v>
      </c>
      <c r="D153" s="175" t="s">
        <v>131</v>
      </c>
      <c r="E153" s="176" t="s">
        <v>224</v>
      </c>
      <c r="F153" s="177" t="s">
        <v>225</v>
      </c>
      <c r="G153" s="178" t="s">
        <v>213</v>
      </c>
      <c r="H153" s="179">
        <v>0.94499999999999995</v>
      </c>
      <c r="I153" s="180"/>
      <c r="J153" s="181">
        <f>ROUND(I153*H153,2)</f>
        <v>0</v>
      </c>
      <c r="K153" s="177" t="s">
        <v>135</v>
      </c>
      <c r="L153" s="41"/>
      <c r="M153" s="182" t="s">
        <v>5</v>
      </c>
      <c r="N153" s="183" t="s">
        <v>42</v>
      </c>
      <c r="O153" s="42"/>
      <c r="P153" s="184">
        <f>O153*H153</f>
        <v>0</v>
      </c>
      <c r="Q153" s="184">
        <v>0</v>
      </c>
      <c r="R153" s="184">
        <f>Q153*H153</f>
        <v>0</v>
      </c>
      <c r="S153" s="184">
        <v>1.8</v>
      </c>
      <c r="T153" s="185">
        <f>S153*H153</f>
        <v>1.7009999999999998</v>
      </c>
      <c r="AR153" s="24" t="s">
        <v>136</v>
      </c>
      <c r="AT153" s="24" t="s">
        <v>131</v>
      </c>
      <c r="AU153" s="24" t="s">
        <v>81</v>
      </c>
      <c r="AY153" s="24" t="s">
        <v>128</v>
      </c>
      <c r="BE153" s="186">
        <f>IF(N153="základní",J153,0)</f>
        <v>0</v>
      </c>
      <c r="BF153" s="186">
        <f>IF(N153="snížená",J153,0)</f>
        <v>0</v>
      </c>
      <c r="BG153" s="186">
        <f>IF(N153="zákl. přenesená",J153,0)</f>
        <v>0</v>
      </c>
      <c r="BH153" s="186">
        <f>IF(N153="sníž. přenesená",J153,0)</f>
        <v>0</v>
      </c>
      <c r="BI153" s="186">
        <f>IF(N153="nulová",J153,0)</f>
        <v>0</v>
      </c>
      <c r="BJ153" s="24" t="s">
        <v>79</v>
      </c>
      <c r="BK153" s="186">
        <f>ROUND(I153*H153,2)</f>
        <v>0</v>
      </c>
      <c r="BL153" s="24" t="s">
        <v>136</v>
      </c>
      <c r="BM153" s="24" t="s">
        <v>226</v>
      </c>
    </row>
    <row r="154" spans="2:65" s="12" customFormat="1">
      <c r="B154" s="197"/>
      <c r="D154" s="198" t="s">
        <v>138</v>
      </c>
      <c r="E154" s="199" t="s">
        <v>5</v>
      </c>
      <c r="F154" s="200" t="s">
        <v>187</v>
      </c>
      <c r="H154" s="201" t="s">
        <v>5</v>
      </c>
      <c r="I154" s="202"/>
      <c r="L154" s="197"/>
      <c r="M154" s="203"/>
      <c r="N154" s="204"/>
      <c r="O154" s="204"/>
      <c r="P154" s="204"/>
      <c r="Q154" s="204"/>
      <c r="R154" s="204"/>
      <c r="S154" s="204"/>
      <c r="T154" s="205"/>
      <c r="AT154" s="201" t="s">
        <v>138</v>
      </c>
      <c r="AU154" s="201" t="s">
        <v>81</v>
      </c>
      <c r="AV154" s="12" t="s">
        <v>79</v>
      </c>
      <c r="AW154" s="12" t="s">
        <v>35</v>
      </c>
      <c r="AX154" s="12" t="s">
        <v>71</v>
      </c>
      <c r="AY154" s="201" t="s">
        <v>128</v>
      </c>
    </row>
    <row r="155" spans="2:65" s="11" customFormat="1">
      <c r="B155" s="187"/>
      <c r="D155" s="188" t="s">
        <v>138</v>
      </c>
      <c r="E155" s="189" t="s">
        <v>5</v>
      </c>
      <c r="F155" s="190" t="s">
        <v>227</v>
      </c>
      <c r="H155" s="191">
        <v>0.94499999999999995</v>
      </c>
      <c r="I155" s="192"/>
      <c r="L155" s="187"/>
      <c r="M155" s="193"/>
      <c r="N155" s="194"/>
      <c r="O155" s="194"/>
      <c r="P155" s="194"/>
      <c r="Q155" s="194"/>
      <c r="R155" s="194"/>
      <c r="S155" s="194"/>
      <c r="T155" s="195"/>
      <c r="AT155" s="196" t="s">
        <v>138</v>
      </c>
      <c r="AU155" s="196" t="s">
        <v>81</v>
      </c>
      <c r="AV155" s="11" t="s">
        <v>81</v>
      </c>
      <c r="AW155" s="11" t="s">
        <v>35</v>
      </c>
      <c r="AX155" s="11" t="s">
        <v>79</v>
      </c>
      <c r="AY155" s="196" t="s">
        <v>128</v>
      </c>
    </row>
    <row r="156" spans="2:65" s="1" customFormat="1" ht="25.5" customHeight="1">
      <c r="B156" s="174"/>
      <c r="C156" s="175" t="s">
        <v>228</v>
      </c>
      <c r="D156" s="175" t="s">
        <v>131</v>
      </c>
      <c r="E156" s="176" t="s">
        <v>229</v>
      </c>
      <c r="F156" s="177" t="s">
        <v>230</v>
      </c>
      <c r="G156" s="178" t="s">
        <v>231</v>
      </c>
      <c r="H156" s="179">
        <v>1.3</v>
      </c>
      <c r="I156" s="180"/>
      <c r="J156" s="181">
        <f>ROUND(I156*H156,2)</f>
        <v>0</v>
      </c>
      <c r="K156" s="177" t="s">
        <v>135</v>
      </c>
      <c r="L156" s="41"/>
      <c r="M156" s="182" t="s">
        <v>5</v>
      </c>
      <c r="N156" s="183" t="s">
        <v>42</v>
      </c>
      <c r="O156" s="42"/>
      <c r="P156" s="184">
        <f>O156*H156</f>
        <v>0</v>
      </c>
      <c r="Q156" s="184">
        <v>0</v>
      </c>
      <c r="R156" s="184">
        <f>Q156*H156</f>
        <v>0</v>
      </c>
      <c r="S156" s="184">
        <v>4.7E-2</v>
      </c>
      <c r="T156" s="185">
        <f>S156*H156</f>
        <v>6.1100000000000002E-2</v>
      </c>
      <c r="AR156" s="24" t="s">
        <v>136</v>
      </c>
      <c r="AT156" s="24" t="s">
        <v>131</v>
      </c>
      <c r="AU156" s="24" t="s">
        <v>81</v>
      </c>
      <c r="AY156" s="24" t="s">
        <v>128</v>
      </c>
      <c r="BE156" s="186">
        <f>IF(N156="základní",J156,0)</f>
        <v>0</v>
      </c>
      <c r="BF156" s="186">
        <f>IF(N156="snížená",J156,0)</f>
        <v>0</v>
      </c>
      <c r="BG156" s="186">
        <f>IF(N156="zákl. přenesená",J156,0)</f>
        <v>0</v>
      </c>
      <c r="BH156" s="186">
        <f>IF(N156="sníž. přenesená",J156,0)</f>
        <v>0</v>
      </c>
      <c r="BI156" s="186">
        <f>IF(N156="nulová",J156,0)</f>
        <v>0</v>
      </c>
      <c r="BJ156" s="24" t="s">
        <v>79</v>
      </c>
      <c r="BK156" s="186">
        <f>ROUND(I156*H156,2)</f>
        <v>0</v>
      </c>
      <c r="BL156" s="24" t="s">
        <v>136</v>
      </c>
      <c r="BM156" s="24" t="s">
        <v>232</v>
      </c>
    </row>
    <row r="157" spans="2:65" s="11" customFormat="1">
      <c r="B157" s="187"/>
      <c r="D157" s="188" t="s">
        <v>138</v>
      </c>
      <c r="E157" s="189" t="s">
        <v>5</v>
      </c>
      <c r="F157" s="190" t="s">
        <v>233</v>
      </c>
      <c r="H157" s="191">
        <v>1.3</v>
      </c>
      <c r="I157" s="192"/>
      <c r="L157" s="187"/>
      <c r="M157" s="193"/>
      <c r="N157" s="194"/>
      <c r="O157" s="194"/>
      <c r="P157" s="194"/>
      <c r="Q157" s="194"/>
      <c r="R157" s="194"/>
      <c r="S157" s="194"/>
      <c r="T157" s="195"/>
      <c r="AT157" s="196" t="s">
        <v>138</v>
      </c>
      <c r="AU157" s="196" t="s">
        <v>81</v>
      </c>
      <c r="AV157" s="11" t="s">
        <v>81</v>
      </c>
      <c r="AW157" s="11" t="s">
        <v>35</v>
      </c>
      <c r="AX157" s="11" t="s">
        <v>79</v>
      </c>
      <c r="AY157" s="196" t="s">
        <v>128</v>
      </c>
    </row>
    <row r="158" spans="2:65" s="1" customFormat="1" ht="25.5" customHeight="1">
      <c r="B158" s="174"/>
      <c r="C158" s="175" t="s">
        <v>11</v>
      </c>
      <c r="D158" s="175" t="s">
        <v>131</v>
      </c>
      <c r="E158" s="176" t="s">
        <v>234</v>
      </c>
      <c r="F158" s="177" t="s">
        <v>235</v>
      </c>
      <c r="G158" s="178" t="s">
        <v>231</v>
      </c>
      <c r="H158" s="179">
        <v>6.5</v>
      </c>
      <c r="I158" s="180"/>
      <c r="J158" s="181">
        <f>ROUND(I158*H158,2)</f>
        <v>0</v>
      </c>
      <c r="K158" s="177" t="s">
        <v>135</v>
      </c>
      <c r="L158" s="41"/>
      <c r="M158" s="182" t="s">
        <v>5</v>
      </c>
      <c r="N158" s="183" t="s">
        <v>42</v>
      </c>
      <c r="O158" s="42"/>
      <c r="P158" s="184">
        <f>O158*H158</f>
        <v>0</v>
      </c>
      <c r="Q158" s="184">
        <v>0</v>
      </c>
      <c r="R158" s="184">
        <f>Q158*H158</f>
        <v>0</v>
      </c>
      <c r="S158" s="184">
        <v>7.1999999999999995E-2</v>
      </c>
      <c r="T158" s="185">
        <f>S158*H158</f>
        <v>0.46799999999999997</v>
      </c>
      <c r="AR158" s="24" t="s">
        <v>136</v>
      </c>
      <c r="AT158" s="24" t="s">
        <v>131</v>
      </c>
      <c r="AU158" s="24" t="s">
        <v>81</v>
      </c>
      <c r="AY158" s="24" t="s">
        <v>128</v>
      </c>
      <c r="BE158" s="186">
        <f>IF(N158="základní",J158,0)</f>
        <v>0</v>
      </c>
      <c r="BF158" s="186">
        <f>IF(N158="snížená",J158,0)</f>
        <v>0</v>
      </c>
      <c r="BG158" s="186">
        <f>IF(N158="zákl. přenesená",J158,0)</f>
        <v>0</v>
      </c>
      <c r="BH158" s="186">
        <f>IF(N158="sníž. přenesená",J158,0)</f>
        <v>0</v>
      </c>
      <c r="BI158" s="186">
        <f>IF(N158="nulová",J158,0)</f>
        <v>0</v>
      </c>
      <c r="BJ158" s="24" t="s">
        <v>79</v>
      </c>
      <c r="BK158" s="186">
        <f>ROUND(I158*H158,2)</f>
        <v>0</v>
      </c>
      <c r="BL158" s="24" t="s">
        <v>136</v>
      </c>
      <c r="BM158" s="24" t="s">
        <v>236</v>
      </c>
    </row>
    <row r="159" spans="2:65" s="12" customFormat="1">
      <c r="B159" s="197"/>
      <c r="D159" s="198" t="s">
        <v>138</v>
      </c>
      <c r="E159" s="199" t="s">
        <v>5</v>
      </c>
      <c r="F159" s="200" t="s">
        <v>187</v>
      </c>
      <c r="H159" s="201" t="s">
        <v>5</v>
      </c>
      <c r="I159" s="202"/>
      <c r="L159" s="197"/>
      <c r="M159" s="203"/>
      <c r="N159" s="204"/>
      <c r="O159" s="204"/>
      <c r="P159" s="204"/>
      <c r="Q159" s="204"/>
      <c r="R159" s="204"/>
      <c r="S159" s="204"/>
      <c r="T159" s="205"/>
      <c r="AT159" s="201" t="s">
        <v>138</v>
      </c>
      <c r="AU159" s="201" t="s">
        <v>81</v>
      </c>
      <c r="AV159" s="12" t="s">
        <v>79</v>
      </c>
      <c r="AW159" s="12" t="s">
        <v>35</v>
      </c>
      <c r="AX159" s="12" t="s">
        <v>71</v>
      </c>
      <c r="AY159" s="201" t="s">
        <v>128</v>
      </c>
    </row>
    <row r="160" spans="2:65" s="11" customFormat="1">
      <c r="B160" s="187"/>
      <c r="D160" s="198" t="s">
        <v>138</v>
      </c>
      <c r="E160" s="196" t="s">
        <v>5</v>
      </c>
      <c r="F160" s="206" t="s">
        <v>237</v>
      </c>
      <c r="H160" s="207">
        <v>3.9</v>
      </c>
      <c r="I160" s="192"/>
      <c r="L160" s="187"/>
      <c r="M160" s="193"/>
      <c r="N160" s="194"/>
      <c r="O160" s="194"/>
      <c r="P160" s="194"/>
      <c r="Q160" s="194"/>
      <c r="R160" s="194"/>
      <c r="S160" s="194"/>
      <c r="T160" s="195"/>
      <c r="AT160" s="196" t="s">
        <v>138</v>
      </c>
      <c r="AU160" s="196" t="s">
        <v>81</v>
      </c>
      <c r="AV160" s="11" t="s">
        <v>81</v>
      </c>
      <c r="AW160" s="11" t="s">
        <v>35</v>
      </c>
      <c r="AX160" s="11" t="s">
        <v>71</v>
      </c>
      <c r="AY160" s="196" t="s">
        <v>128</v>
      </c>
    </row>
    <row r="161" spans="2:65" s="12" customFormat="1">
      <c r="B161" s="197"/>
      <c r="D161" s="198" t="s">
        <v>138</v>
      </c>
      <c r="E161" s="199" t="s">
        <v>5</v>
      </c>
      <c r="F161" s="200" t="s">
        <v>145</v>
      </c>
      <c r="H161" s="201" t="s">
        <v>5</v>
      </c>
      <c r="I161" s="202"/>
      <c r="L161" s="197"/>
      <c r="M161" s="203"/>
      <c r="N161" s="204"/>
      <c r="O161" s="204"/>
      <c r="P161" s="204"/>
      <c r="Q161" s="204"/>
      <c r="R161" s="204"/>
      <c r="S161" s="204"/>
      <c r="T161" s="205"/>
      <c r="AT161" s="201" t="s">
        <v>138</v>
      </c>
      <c r="AU161" s="201" t="s">
        <v>81</v>
      </c>
      <c r="AV161" s="12" t="s">
        <v>79</v>
      </c>
      <c r="AW161" s="12" t="s">
        <v>35</v>
      </c>
      <c r="AX161" s="12" t="s">
        <v>71</v>
      </c>
      <c r="AY161" s="201" t="s">
        <v>128</v>
      </c>
    </row>
    <row r="162" spans="2:65" s="11" customFormat="1">
      <c r="B162" s="187"/>
      <c r="D162" s="198" t="s">
        <v>138</v>
      </c>
      <c r="E162" s="196" t="s">
        <v>5</v>
      </c>
      <c r="F162" s="206" t="s">
        <v>238</v>
      </c>
      <c r="H162" s="207">
        <v>2.6</v>
      </c>
      <c r="I162" s="192"/>
      <c r="L162" s="187"/>
      <c r="M162" s="193"/>
      <c r="N162" s="194"/>
      <c r="O162" s="194"/>
      <c r="P162" s="194"/>
      <c r="Q162" s="194"/>
      <c r="R162" s="194"/>
      <c r="S162" s="194"/>
      <c r="T162" s="195"/>
      <c r="AT162" s="196" t="s">
        <v>138</v>
      </c>
      <c r="AU162" s="196" t="s">
        <v>81</v>
      </c>
      <c r="AV162" s="11" t="s">
        <v>81</v>
      </c>
      <c r="AW162" s="11" t="s">
        <v>35</v>
      </c>
      <c r="AX162" s="11" t="s">
        <v>71</v>
      </c>
      <c r="AY162" s="196" t="s">
        <v>128</v>
      </c>
    </row>
    <row r="163" spans="2:65" s="13" customFormat="1">
      <c r="B163" s="208"/>
      <c r="D163" s="188" t="s">
        <v>138</v>
      </c>
      <c r="E163" s="209" t="s">
        <v>5</v>
      </c>
      <c r="F163" s="210" t="s">
        <v>147</v>
      </c>
      <c r="H163" s="211">
        <v>6.5</v>
      </c>
      <c r="I163" s="212"/>
      <c r="L163" s="208"/>
      <c r="M163" s="213"/>
      <c r="N163" s="214"/>
      <c r="O163" s="214"/>
      <c r="P163" s="214"/>
      <c r="Q163" s="214"/>
      <c r="R163" s="214"/>
      <c r="S163" s="214"/>
      <c r="T163" s="215"/>
      <c r="AT163" s="216" t="s">
        <v>138</v>
      </c>
      <c r="AU163" s="216" t="s">
        <v>81</v>
      </c>
      <c r="AV163" s="13" t="s">
        <v>136</v>
      </c>
      <c r="AW163" s="13" t="s">
        <v>35</v>
      </c>
      <c r="AX163" s="13" t="s">
        <v>79</v>
      </c>
      <c r="AY163" s="216" t="s">
        <v>128</v>
      </c>
    </row>
    <row r="164" spans="2:65" s="1" customFormat="1" ht="25.5" customHeight="1">
      <c r="B164" s="174"/>
      <c r="C164" s="175" t="s">
        <v>239</v>
      </c>
      <c r="D164" s="175" t="s">
        <v>131</v>
      </c>
      <c r="E164" s="176" t="s">
        <v>240</v>
      </c>
      <c r="F164" s="177" t="s">
        <v>241</v>
      </c>
      <c r="G164" s="178" t="s">
        <v>150</v>
      </c>
      <c r="H164" s="179">
        <v>71</v>
      </c>
      <c r="I164" s="180"/>
      <c r="J164" s="181">
        <f>ROUND(I164*H164,2)</f>
        <v>0</v>
      </c>
      <c r="K164" s="177" t="s">
        <v>135</v>
      </c>
      <c r="L164" s="41"/>
      <c r="M164" s="182" t="s">
        <v>5</v>
      </c>
      <c r="N164" s="183" t="s">
        <v>42</v>
      </c>
      <c r="O164" s="42"/>
      <c r="P164" s="184">
        <f>O164*H164</f>
        <v>0</v>
      </c>
      <c r="Q164" s="184">
        <v>0</v>
      </c>
      <c r="R164" s="184">
        <f>Q164*H164</f>
        <v>0</v>
      </c>
      <c r="S164" s="184">
        <v>0.05</v>
      </c>
      <c r="T164" s="185">
        <f>S164*H164</f>
        <v>3.5500000000000003</v>
      </c>
      <c r="AR164" s="24" t="s">
        <v>136</v>
      </c>
      <c r="AT164" s="24" t="s">
        <v>131</v>
      </c>
      <c r="AU164" s="24" t="s">
        <v>81</v>
      </c>
      <c r="AY164" s="24" t="s">
        <v>128</v>
      </c>
      <c r="BE164" s="186">
        <f>IF(N164="základní",J164,0)</f>
        <v>0</v>
      </c>
      <c r="BF164" s="186">
        <f>IF(N164="snížená",J164,0)</f>
        <v>0</v>
      </c>
      <c r="BG164" s="186">
        <f>IF(N164="zákl. přenesená",J164,0)</f>
        <v>0</v>
      </c>
      <c r="BH164" s="186">
        <f>IF(N164="sníž. přenesená",J164,0)</f>
        <v>0</v>
      </c>
      <c r="BI164" s="186">
        <f>IF(N164="nulová",J164,0)</f>
        <v>0</v>
      </c>
      <c r="BJ164" s="24" t="s">
        <v>79</v>
      </c>
      <c r="BK164" s="186">
        <f>ROUND(I164*H164,2)</f>
        <v>0</v>
      </c>
      <c r="BL164" s="24" t="s">
        <v>136</v>
      </c>
      <c r="BM164" s="24" t="s">
        <v>242</v>
      </c>
    </row>
    <row r="165" spans="2:65" s="11" customFormat="1">
      <c r="B165" s="187"/>
      <c r="D165" s="198" t="s">
        <v>138</v>
      </c>
      <c r="E165" s="196" t="s">
        <v>5</v>
      </c>
      <c r="F165" s="206" t="s">
        <v>243</v>
      </c>
      <c r="H165" s="207">
        <v>53</v>
      </c>
      <c r="I165" s="192"/>
      <c r="L165" s="187"/>
      <c r="M165" s="193"/>
      <c r="N165" s="194"/>
      <c r="O165" s="194"/>
      <c r="P165" s="194"/>
      <c r="Q165" s="194"/>
      <c r="R165" s="194"/>
      <c r="S165" s="194"/>
      <c r="T165" s="195"/>
      <c r="AT165" s="196" t="s">
        <v>138</v>
      </c>
      <c r="AU165" s="196" t="s">
        <v>81</v>
      </c>
      <c r="AV165" s="11" t="s">
        <v>81</v>
      </c>
      <c r="AW165" s="11" t="s">
        <v>35</v>
      </c>
      <c r="AX165" s="11" t="s">
        <v>71</v>
      </c>
      <c r="AY165" s="196" t="s">
        <v>128</v>
      </c>
    </row>
    <row r="166" spans="2:65" s="11" customFormat="1">
      <c r="B166" s="187"/>
      <c r="D166" s="198" t="s">
        <v>138</v>
      </c>
      <c r="E166" s="196" t="s">
        <v>5</v>
      </c>
      <c r="F166" s="206" t="s">
        <v>244</v>
      </c>
      <c r="H166" s="207">
        <v>18</v>
      </c>
      <c r="I166" s="192"/>
      <c r="L166" s="187"/>
      <c r="M166" s="193"/>
      <c r="N166" s="194"/>
      <c r="O166" s="194"/>
      <c r="P166" s="194"/>
      <c r="Q166" s="194"/>
      <c r="R166" s="194"/>
      <c r="S166" s="194"/>
      <c r="T166" s="195"/>
      <c r="AT166" s="196" t="s">
        <v>138</v>
      </c>
      <c r="AU166" s="196" t="s">
        <v>81</v>
      </c>
      <c r="AV166" s="11" t="s">
        <v>81</v>
      </c>
      <c r="AW166" s="11" t="s">
        <v>35</v>
      </c>
      <c r="AX166" s="11" t="s">
        <v>71</v>
      </c>
      <c r="AY166" s="196" t="s">
        <v>128</v>
      </c>
    </row>
    <row r="167" spans="2:65" s="13" customFormat="1">
      <c r="B167" s="208"/>
      <c r="D167" s="188" t="s">
        <v>138</v>
      </c>
      <c r="E167" s="209" t="s">
        <v>5</v>
      </c>
      <c r="F167" s="210" t="s">
        <v>147</v>
      </c>
      <c r="H167" s="211">
        <v>71</v>
      </c>
      <c r="I167" s="212"/>
      <c r="L167" s="208"/>
      <c r="M167" s="213"/>
      <c r="N167" s="214"/>
      <c r="O167" s="214"/>
      <c r="P167" s="214"/>
      <c r="Q167" s="214"/>
      <c r="R167" s="214"/>
      <c r="S167" s="214"/>
      <c r="T167" s="215"/>
      <c r="AT167" s="216" t="s">
        <v>138</v>
      </c>
      <c r="AU167" s="216" t="s">
        <v>81</v>
      </c>
      <c r="AV167" s="13" t="s">
        <v>136</v>
      </c>
      <c r="AW167" s="13" t="s">
        <v>35</v>
      </c>
      <c r="AX167" s="13" t="s">
        <v>79</v>
      </c>
      <c r="AY167" s="216" t="s">
        <v>128</v>
      </c>
    </row>
    <row r="168" spans="2:65" s="1" customFormat="1" ht="25.5" customHeight="1">
      <c r="B168" s="174"/>
      <c r="C168" s="175" t="s">
        <v>245</v>
      </c>
      <c r="D168" s="175" t="s">
        <v>131</v>
      </c>
      <c r="E168" s="176" t="s">
        <v>246</v>
      </c>
      <c r="F168" s="177" t="s">
        <v>247</v>
      </c>
      <c r="G168" s="178" t="s">
        <v>150</v>
      </c>
      <c r="H168" s="179">
        <v>171.55</v>
      </c>
      <c r="I168" s="180"/>
      <c r="J168" s="181">
        <f>ROUND(I168*H168,2)</f>
        <v>0</v>
      </c>
      <c r="K168" s="177" t="s">
        <v>135</v>
      </c>
      <c r="L168" s="41"/>
      <c r="M168" s="182" t="s">
        <v>5</v>
      </c>
      <c r="N168" s="183" t="s">
        <v>42</v>
      </c>
      <c r="O168" s="42"/>
      <c r="P168" s="184">
        <f>O168*H168</f>
        <v>0</v>
      </c>
      <c r="Q168" s="184">
        <v>0</v>
      </c>
      <c r="R168" s="184">
        <f>Q168*H168</f>
        <v>0</v>
      </c>
      <c r="S168" s="184">
        <v>6.8000000000000005E-2</v>
      </c>
      <c r="T168" s="185">
        <f>S168*H168</f>
        <v>11.665400000000002</v>
      </c>
      <c r="AR168" s="24" t="s">
        <v>136</v>
      </c>
      <c r="AT168" s="24" t="s">
        <v>131</v>
      </c>
      <c r="AU168" s="24" t="s">
        <v>81</v>
      </c>
      <c r="AY168" s="24" t="s">
        <v>128</v>
      </c>
      <c r="BE168" s="186">
        <f>IF(N168="základní",J168,0)</f>
        <v>0</v>
      </c>
      <c r="BF168" s="186">
        <f>IF(N168="snížená",J168,0)</f>
        <v>0</v>
      </c>
      <c r="BG168" s="186">
        <f>IF(N168="zákl. přenesená",J168,0)</f>
        <v>0</v>
      </c>
      <c r="BH168" s="186">
        <f>IF(N168="sníž. přenesená",J168,0)</f>
        <v>0</v>
      </c>
      <c r="BI168" s="186">
        <f>IF(N168="nulová",J168,0)</f>
        <v>0</v>
      </c>
      <c r="BJ168" s="24" t="s">
        <v>79</v>
      </c>
      <c r="BK168" s="186">
        <f>ROUND(I168*H168,2)</f>
        <v>0</v>
      </c>
      <c r="BL168" s="24" t="s">
        <v>136</v>
      </c>
      <c r="BM168" s="24" t="s">
        <v>248</v>
      </c>
    </row>
    <row r="169" spans="2:65" s="11" customFormat="1">
      <c r="B169" s="187"/>
      <c r="D169" s="198" t="s">
        <v>138</v>
      </c>
      <c r="E169" s="196" t="s">
        <v>5</v>
      </c>
      <c r="F169" s="206" t="s">
        <v>249</v>
      </c>
      <c r="H169" s="207">
        <v>53.82</v>
      </c>
      <c r="I169" s="192"/>
      <c r="L169" s="187"/>
      <c r="M169" s="193"/>
      <c r="N169" s="194"/>
      <c r="O169" s="194"/>
      <c r="P169" s="194"/>
      <c r="Q169" s="194"/>
      <c r="R169" s="194"/>
      <c r="S169" s="194"/>
      <c r="T169" s="195"/>
      <c r="AT169" s="196" t="s">
        <v>138</v>
      </c>
      <c r="AU169" s="196" t="s">
        <v>81</v>
      </c>
      <c r="AV169" s="11" t="s">
        <v>81</v>
      </c>
      <c r="AW169" s="11" t="s">
        <v>35</v>
      </c>
      <c r="AX169" s="11" t="s">
        <v>71</v>
      </c>
      <c r="AY169" s="196" t="s">
        <v>128</v>
      </c>
    </row>
    <row r="170" spans="2:65" s="11" customFormat="1">
      <c r="B170" s="187"/>
      <c r="D170" s="198" t="s">
        <v>138</v>
      </c>
      <c r="E170" s="196" t="s">
        <v>5</v>
      </c>
      <c r="F170" s="206" t="s">
        <v>250</v>
      </c>
      <c r="H170" s="207">
        <v>-6.27</v>
      </c>
      <c r="I170" s="192"/>
      <c r="L170" s="187"/>
      <c r="M170" s="193"/>
      <c r="N170" s="194"/>
      <c r="O170" s="194"/>
      <c r="P170" s="194"/>
      <c r="Q170" s="194"/>
      <c r="R170" s="194"/>
      <c r="S170" s="194"/>
      <c r="T170" s="195"/>
      <c r="AT170" s="196" t="s">
        <v>138</v>
      </c>
      <c r="AU170" s="196" t="s">
        <v>81</v>
      </c>
      <c r="AV170" s="11" t="s">
        <v>81</v>
      </c>
      <c r="AW170" s="11" t="s">
        <v>35</v>
      </c>
      <c r="AX170" s="11" t="s">
        <v>71</v>
      </c>
      <c r="AY170" s="196" t="s">
        <v>128</v>
      </c>
    </row>
    <row r="171" spans="2:65" s="14" customFormat="1">
      <c r="B171" s="220"/>
      <c r="D171" s="198" t="s">
        <v>138</v>
      </c>
      <c r="E171" s="221" t="s">
        <v>5</v>
      </c>
      <c r="F171" s="222" t="s">
        <v>198</v>
      </c>
      <c r="H171" s="223">
        <v>47.55</v>
      </c>
      <c r="I171" s="224"/>
      <c r="L171" s="220"/>
      <c r="M171" s="225"/>
      <c r="N171" s="226"/>
      <c r="O171" s="226"/>
      <c r="P171" s="226"/>
      <c r="Q171" s="226"/>
      <c r="R171" s="226"/>
      <c r="S171" s="226"/>
      <c r="T171" s="227"/>
      <c r="AT171" s="221" t="s">
        <v>138</v>
      </c>
      <c r="AU171" s="221" t="s">
        <v>81</v>
      </c>
      <c r="AV171" s="14" t="s">
        <v>129</v>
      </c>
      <c r="AW171" s="14" t="s">
        <v>35</v>
      </c>
      <c r="AX171" s="14" t="s">
        <v>71</v>
      </c>
      <c r="AY171" s="221" t="s">
        <v>128</v>
      </c>
    </row>
    <row r="172" spans="2:65" s="11" customFormat="1">
      <c r="B172" s="187"/>
      <c r="D172" s="198" t="s">
        <v>138</v>
      </c>
      <c r="E172" s="196" t="s">
        <v>5</v>
      </c>
      <c r="F172" s="206" t="s">
        <v>251</v>
      </c>
      <c r="H172" s="207">
        <v>62</v>
      </c>
      <c r="I172" s="192"/>
      <c r="L172" s="187"/>
      <c r="M172" s="193"/>
      <c r="N172" s="194"/>
      <c r="O172" s="194"/>
      <c r="P172" s="194"/>
      <c r="Q172" s="194"/>
      <c r="R172" s="194"/>
      <c r="S172" s="194"/>
      <c r="T172" s="195"/>
      <c r="AT172" s="196" t="s">
        <v>138</v>
      </c>
      <c r="AU172" s="196" t="s">
        <v>81</v>
      </c>
      <c r="AV172" s="11" t="s">
        <v>81</v>
      </c>
      <c r="AW172" s="11" t="s">
        <v>35</v>
      </c>
      <c r="AX172" s="11" t="s">
        <v>71</v>
      </c>
      <c r="AY172" s="196" t="s">
        <v>128</v>
      </c>
    </row>
    <row r="173" spans="2:65" s="11" customFormat="1">
      <c r="B173" s="187"/>
      <c r="D173" s="198" t="s">
        <v>138</v>
      </c>
      <c r="E173" s="196" t="s">
        <v>5</v>
      </c>
      <c r="F173" s="206" t="s">
        <v>252</v>
      </c>
      <c r="H173" s="207">
        <v>62</v>
      </c>
      <c r="I173" s="192"/>
      <c r="L173" s="187"/>
      <c r="M173" s="193"/>
      <c r="N173" s="194"/>
      <c r="O173" s="194"/>
      <c r="P173" s="194"/>
      <c r="Q173" s="194"/>
      <c r="R173" s="194"/>
      <c r="S173" s="194"/>
      <c r="T173" s="195"/>
      <c r="AT173" s="196" t="s">
        <v>138</v>
      </c>
      <c r="AU173" s="196" t="s">
        <v>81</v>
      </c>
      <c r="AV173" s="11" t="s">
        <v>81</v>
      </c>
      <c r="AW173" s="11" t="s">
        <v>35</v>
      </c>
      <c r="AX173" s="11" t="s">
        <v>71</v>
      </c>
      <c r="AY173" s="196" t="s">
        <v>128</v>
      </c>
    </row>
    <row r="174" spans="2:65" s="13" customFormat="1">
      <c r="B174" s="208"/>
      <c r="D174" s="198" t="s">
        <v>138</v>
      </c>
      <c r="E174" s="217" t="s">
        <v>5</v>
      </c>
      <c r="F174" s="218" t="s">
        <v>147</v>
      </c>
      <c r="H174" s="219">
        <v>171.55</v>
      </c>
      <c r="I174" s="212"/>
      <c r="L174" s="208"/>
      <c r="M174" s="213"/>
      <c r="N174" s="214"/>
      <c r="O174" s="214"/>
      <c r="P174" s="214"/>
      <c r="Q174" s="214"/>
      <c r="R174" s="214"/>
      <c r="S174" s="214"/>
      <c r="T174" s="215"/>
      <c r="AT174" s="216" t="s">
        <v>138</v>
      </c>
      <c r="AU174" s="216" t="s">
        <v>81</v>
      </c>
      <c r="AV174" s="13" t="s">
        <v>136</v>
      </c>
      <c r="AW174" s="13" t="s">
        <v>35</v>
      </c>
      <c r="AX174" s="13" t="s">
        <v>79</v>
      </c>
      <c r="AY174" s="216" t="s">
        <v>128</v>
      </c>
    </row>
    <row r="175" spans="2:65" s="10" customFormat="1" ht="29.85" customHeight="1">
      <c r="B175" s="160"/>
      <c r="D175" s="171" t="s">
        <v>70</v>
      </c>
      <c r="E175" s="172" t="s">
        <v>253</v>
      </c>
      <c r="F175" s="172" t="s">
        <v>254</v>
      </c>
      <c r="I175" s="163"/>
      <c r="J175" s="173">
        <f>BK175</f>
        <v>0</v>
      </c>
      <c r="L175" s="160"/>
      <c r="M175" s="165"/>
      <c r="N175" s="166"/>
      <c r="O175" s="166"/>
      <c r="P175" s="167">
        <f>SUM(P176:P181)</f>
        <v>0</v>
      </c>
      <c r="Q175" s="166"/>
      <c r="R175" s="167">
        <f>SUM(R176:R181)</f>
        <v>0</v>
      </c>
      <c r="S175" s="166"/>
      <c r="T175" s="168">
        <f>SUM(T176:T181)</f>
        <v>0</v>
      </c>
      <c r="AR175" s="161" t="s">
        <v>79</v>
      </c>
      <c r="AT175" s="169" t="s">
        <v>70</v>
      </c>
      <c r="AU175" s="169" t="s">
        <v>79</v>
      </c>
      <c r="AY175" s="161" t="s">
        <v>128</v>
      </c>
      <c r="BK175" s="170">
        <f>SUM(BK176:BK181)</f>
        <v>0</v>
      </c>
    </row>
    <row r="176" spans="2:65" s="1" customFormat="1" ht="38.25" customHeight="1">
      <c r="B176" s="174"/>
      <c r="C176" s="175" t="s">
        <v>255</v>
      </c>
      <c r="D176" s="175" t="s">
        <v>131</v>
      </c>
      <c r="E176" s="176" t="s">
        <v>256</v>
      </c>
      <c r="F176" s="177" t="s">
        <v>257</v>
      </c>
      <c r="G176" s="178" t="s">
        <v>134</v>
      </c>
      <c r="H176" s="179">
        <v>50.561999999999998</v>
      </c>
      <c r="I176" s="180"/>
      <c r="J176" s="181">
        <f>ROUND(I176*H176,2)</f>
        <v>0</v>
      </c>
      <c r="K176" s="177" t="s">
        <v>135</v>
      </c>
      <c r="L176" s="41"/>
      <c r="M176" s="182" t="s">
        <v>5</v>
      </c>
      <c r="N176" s="183" t="s">
        <v>42</v>
      </c>
      <c r="O176" s="42"/>
      <c r="P176" s="184">
        <f>O176*H176</f>
        <v>0</v>
      </c>
      <c r="Q176" s="184">
        <v>0</v>
      </c>
      <c r="R176" s="184">
        <f>Q176*H176</f>
        <v>0</v>
      </c>
      <c r="S176" s="184">
        <v>0</v>
      </c>
      <c r="T176" s="185">
        <f>S176*H176</f>
        <v>0</v>
      </c>
      <c r="AR176" s="24" t="s">
        <v>136</v>
      </c>
      <c r="AT176" s="24" t="s">
        <v>131</v>
      </c>
      <c r="AU176" s="24" t="s">
        <v>81</v>
      </c>
      <c r="AY176" s="24" t="s">
        <v>128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24" t="s">
        <v>79</v>
      </c>
      <c r="BK176" s="186">
        <f>ROUND(I176*H176,2)</f>
        <v>0</v>
      </c>
      <c r="BL176" s="24" t="s">
        <v>136</v>
      </c>
      <c r="BM176" s="24" t="s">
        <v>258</v>
      </c>
    </row>
    <row r="177" spans="2:65" s="1" customFormat="1" ht="25.5" customHeight="1">
      <c r="B177" s="174"/>
      <c r="C177" s="175" t="s">
        <v>259</v>
      </c>
      <c r="D177" s="175" t="s">
        <v>131</v>
      </c>
      <c r="E177" s="176" t="s">
        <v>260</v>
      </c>
      <c r="F177" s="177" t="s">
        <v>261</v>
      </c>
      <c r="G177" s="178" t="s">
        <v>134</v>
      </c>
      <c r="H177" s="179">
        <v>50.561999999999998</v>
      </c>
      <c r="I177" s="180"/>
      <c r="J177" s="181">
        <f>ROUND(I177*H177,2)</f>
        <v>0</v>
      </c>
      <c r="K177" s="177" t="s">
        <v>135</v>
      </c>
      <c r="L177" s="41"/>
      <c r="M177" s="182" t="s">
        <v>5</v>
      </c>
      <c r="N177" s="183" t="s">
        <v>42</v>
      </c>
      <c r="O177" s="42"/>
      <c r="P177" s="184">
        <f>O177*H177</f>
        <v>0</v>
      </c>
      <c r="Q177" s="184">
        <v>0</v>
      </c>
      <c r="R177" s="184">
        <f>Q177*H177</f>
        <v>0</v>
      </c>
      <c r="S177" s="184">
        <v>0</v>
      </c>
      <c r="T177" s="185">
        <f>S177*H177</f>
        <v>0</v>
      </c>
      <c r="AR177" s="24" t="s">
        <v>136</v>
      </c>
      <c r="AT177" s="24" t="s">
        <v>131</v>
      </c>
      <c r="AU177" s="24" t="s">
        <v>81</v>
      </c>
      <c r="AY177" s="24" t="s">
        <v>128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24" t="s">
        <v>79</v>
      </c>
      <c r="BK177" s="186">
        <f>ROUND(I177*H177,2)</f>
        <v>0</v>
      </c>
      <c r="BL177" s="24" t="s">
        <v>136</v>
      </c>
      <c r="BM177" s="24" t="s">
        <v>262</v>
      </c>
    </row>
    <row r="178" spans="2:65" s="1" customFormat="1" ht="25.5" customHeight="1">
      <c r="B178" s="174"/>
      <c r="C178" s="175" t="s">
        <v>263</v>
      </c>
      <c r="D178" s="175" t="s">
        <v>131</v>
      </c>
      <c r="E178" s="176" t="s">
        <v>264</v>
      </c>
      <c r="F178" s="177" t="s">
        <v>265</v>
      </c>
      <c r="G178" s="178" t="s">
        <v>134</v>
      </c>
      <c r="H178" s="179">
        <v>1769.67</v>
      </c>
      <c r="I178" s="180"/>
      <c r="J178" s="181">
        <f>ROUND(I178*H178,2)</f>
        <v>0</v>
      </c>
      <c r="K178" s="177" t="s">
        <v>135</v>
      </c>
      <c r="L178" s="41"/>
      <c r="M178" s="182" t="s">
        <v>5</v>
      </c>
      <c r="N178" s="183" t="s">
        <v>42</v>
      </c>
      <c r="O178" s="42"/>
      <c r="P178" s="184">
        <f>O178*H178</f>
        <v>0</v>
      </c>
      <c r="Q178" s="184">
        <v>0</v>
      </c>
      <c r="R178" s="184">
        <f>Q178*H178</f>
        <v>0</v>
      </c>
      <c r="S178" s="184">
        <v>0</v>
      </c>
      <c r="T178" s="185">
        <f>S178*H178</f>
        <v>0</v>
      </c>
      <c r="AR178" s="24" t="s">
        <v>136</v>
      </c>
      <c r="AT178" s="24" t="s">
        <v>131</v>
      </c>
      <c r="AU178" s="24" t="s">
        <v>81</v>
      </c>
      <c r="AY178" s="24" t="s">
        <v>128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24" t="s">
        <v>79</v>
      </c>
      <c r="BK178" s="186">
        <f>ROUND(I178*H178,2)</f>
        <v>0</v>
      </c>
      <c r="BL178" s="24" t="s">
        <v>136</v>
      </c>
      <c r="BM178" s="24" t="s">
        <v>266</v>
      </c>
    </row>
    <row r="179" spans="2:65" s="11" customFormat="1">
      <c r="B179" s="187"/>
      <c r="D179" s="188" t="s">
        <v>138</v>
      </c>
      <c r="F179" s="190" t="s">
        <v>267</v>
      </c>
      <c r="H179" s="191">
        <v>1769.67</v>
      </c>
      <c r="I179" s="192"/>
      <c r="L179" s="187"/>
      <c r="M179" s="193"/>
      <c r="N179" s="194"/>
      <c r="O179" s="194"/>
      <c r="P179" s="194"/>
      <c r="Q179" s="194"/>
      <c r="R179" s="194"/>
      <c r="S179" s="194"/>
      <c r="T179" s="195"/>
      <c r="AT179" s="196" t="s">
        <v>138</v>
      </c>
      <c r="AU179" s="196" t="s">
        <v>81</v>
      </c>
      <c r="AV179" s="11" t="s">
        <v>81</v>
      </c>
      <c r="AW179" s="11" t="s">
        <v>6</v>
      </c>
      <c r="AX179" s="11" t="s">
        <v>79</v>
      </c>
      <c r="AY179" s="196" t="s">
        <v>128</v>
      </c>
    </row>
    <row r="180" spans="2:65" s="1" customFormat="1" ht="25.5" customHeight="1">
      <c r="B180" s="174"/>
      <c r="C180" s="175" t="s">
        <v>10</v>
      </c>
      <c r="D180" s="175" t="s">
        <v>131</v>
      </c>
      <c r="E180" s="176" t="s">
        <v>268</v>
      </c>
      <c r="F180" s="177" t="s">
        <v>269</v>
      </c>
      <c r="G180" s="178" t="s">
        <v>134</v>
      </c>
      <c r="H180" s="179">
        <v>25.568999999999999</v>
      </c>
      <c r="I180" s="180"/>
      <c r="J180" s="181">
        <f>ROUND(I180*H180,2)</f>
        <v>0</v>
      </c>
      <c r="K180" s="177" t="s">
        <v>135</v>
      </c>
      <c r="L180" s="41"/>
      <c r="M180" s="182" t="s">
        <v>5</v>
      </c>
      <c r="N180" s="183" t="s">
        <v>42</v>
      </c>
      <c r="O180" s="42"/>
      <c r="P180" s="184">
        <f>O180*H180</f>
        <v>0</v>
      </c>
      <c r="Q180" s="184">
        <v>0</v>
      </c>
      <c r="R180" s="184">
        <f>Q180*H180</f>
        <v>0</v>
      </c>
      <c r="S180" s="184">
        <v>0</v>
      </c>
      <c r="T180" s="185">
        <f>S180*H180</f>
        <v>0</v>
      </c>
      <c r="AR180" s="24" t="s">
        <v>136</v>
      </c>
      <c r="AT180" s="24" t="s">
        <v>131</v>
      </c>
      <c r="AU180" s="24" t="s">
        <v>81</v>
      </c>
      <c r="AY180" s="24" t="s">
        <v>128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24" t="s">
        <v>79</v>
      </c>
      <c r="BK180" s="186">
        <f>ROUND(I180*H180,2)</f>
        <v>0</v>
      </c>
      <c r="BL180" s="24" t="s">
        <v>136</v>
      </c>
      <c r="BM180" s="24" t="s">
        <v>270</v>
      </c>
    </row>
    <row r="181" spans="2:65" s="1" customFormat="1" ht="16.5" customHeight="1">
      <c r="B181" s="174"/>
      <c r="C181" s="175" t="s">
        <v>271</v>
      </c>
      <c r="D181" s="175" t="s">
        <v>131</v>
      </c>
      <c r="E181" s="176" t="s">
        <v>272</v>
      </c>
      <c r="F181" s="177" t="s">
        <v>273</v>
      </c>
      <c r="G181" s="178" t="s">
        <v>134</v>
      </c>
      <c r="H181" s="179">
        <v>21.1</v>
      </c>
      <c r="I181" s="180"/>
      <c r="J181" s="181">
        <f>ROUND(I181*H181,2)</f>
        <v>0</v>
      </c>
      <c r="K181" s="177" t="s">
        <v>135</v>
      </c>
      <c r="L181" s="41"/>
      <c r="M181" s="182" t="s">
        <v>5</v>
      </c>
      <c r="N181" s="183" t="s">
        <v>42</v>
      </c>
      <c r="O181" s="42"/>
      <c r="P181" s="184">
        <f>O181*H181</f>
        <v>0</v>
      </c>
      <c r="Q181" s="184">
        <v>0</v>
      </c>
      <c r="R181" s="184">
        <f>Q181*H181</f>
        <v>0</v>
      </c>
      <c r="S181" s="184">
        <v>0</v>
      </c>
      <c r="T181" s="185">
        <f>S181*H181</f>
        <v>0</v>
      </c>
      <c r="AR181" s="24" t="s">
        <v>136</v>
      </c>
      <c r="AT181" s="24" t="s">
        <v>131</v>
      </c>
      <c r="AU181" s="24" t="s">
        <v>81</v>
      </c>
      <c r="AY181" s="24" t="s">
        <v>128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24" t="s">
        <v>79</v>
      </c>
      <c r="BK181" s="186">
        <f>ROUND(I181*H181,2)</f>
        <v>0</v>
      </c>
      <c r="BL181" s="24" t="s">
        <v>136</v>
      </c>
      <c r="BM181" s="24" t="s">
        <v>274</v>
      </c>
    </row>
    <row r="182" spans="2:65" s="10" customFormat="1" ht="37.35" customHeight="1">
      <c r="B182" s="160"/>
      <c r="D182" s="161" t="s">
        <v>70</v>
      </c>
      <c r="E182" s="162" t="s">
        <v>275</v>
      </c>
      <c r="F182" s="162" t="s">
        <v>276</v>
      </c>
      <c r="I182" s="163"/>
      <c r="J182" s="164">
        <f>BK182</f>
        <v>0</v>
      </c>
      <c r="L182" s="160"/>
      <c r="M182" s="165"/>
      <c r="N182" s="166"/>
      <c r="O182" s="166"/>
      <c r="P182" s="167">
        <f>P183+P188+P222+P253</f>
        <v>0</v>
      </c>
      <c r="Q182" s="166"/>
      <c r="R182" s="167">
        <f>R183+R188+R222+R253</f>
        <v>0</v>
      </c>
      <c r="S182" s="166"/>
      <c r="T182" s="168">
        <f>T183+T188+T222+T253</f>
        <v>20.988954999999997</v>
      </c>
      <c r="AR182" s="161" t="s">
        <v>81</v>
      </c>
      <c r="AT182" s="169" t="s">
        <v>70</v>
      </c>
      <c r="AU182" s="169" t="s">
        <v>71</v>
      </c>
      <c r="AY182" s="161" t="s">
        <v>128</v>
      </c>
      <c r="BK182" s="170">
        <f>BK183+BK188+BK222+BK253</f>
        <v>0</v>
      </c>
    </row>
    <row r="183" spans="2:65" s="10" customFormat="1" ht="19.899999999999999" customHeight="1">
      <c r="B183" s="160"/>
      <c r="D183" s="171" t="s">
        <v>70</v>
      </c>
      <c r="E183" s="172" t="s">
        <v>277</v>
      </c>
      <c r="F183" s="172" t="s">
        <v>278</v>
      </c>
      <c r="I183" s="163"/>
      <c r="J183" s="173">
        <f>BK183</f>
        <v>0</v>
      </c>
      <c r="L183" s="160"/>
      <c r="M183" s="165"/>
      <c r="N183" s="166"/>
      <c r="O183" s="166"/>
      <c r="P183" s="167">
        <f>SUM(P184:P187)</f>
        <v>0</v>
      </c>
      <c r="Q183" s="166"/>
      <c r="R183" s="167">
        <f>SUM(R184:R187)</f>
        <v>0</v>
      </c>
      <c r="S183" s="166"/>
      <c r="T183" s="168">
        <f>SUM(T184:T187)</f>
        <v>9.9400000000000002E-2</v>
      </c>
      <c r="AR183" s="161" t="s">
        <v>81</v>
      </c>
      <c r="AT183" s="169" t="s">
        <v>70</v>
      </c>
      <c r="AU183" s="169" t="s">
        <v>79</v>
      </c>
      <c r="AY183" s="161" t="s">
        <v>128</v>
      </c>
      <c r="BK183" s="170">
        <f>SUM(BK184:BK187)</f>
        <v>0</v>
      </c>
    </row>
    <row r="184" spans="2:65" s="1" customFormat="1" ht="38.25" customHeight="1">
      <c r="B184" s="174"/>
      <c r="C184" s="175" t="s">
        <v>279</v>
      </c>
      <c r="D184" s="175" t="s">
        <v>131</v>
      </c>
      <c r="E184" s="176" t="s">
        <v>280</v>
      </c>
      <c r="F184" s="177" t="s">
        <v>281</v>
      </c>
      <c r="G184" s="178" t="s">
        <v>150</v>
      </c>
      <c r="H184" s="179">
        <v>71</v>
      </c>
      <c r="I184" s="180"/>
      <c r="J184" s="181">
        <f>ROUND(I184*H184,2)</f>
        <v>0</v>
      </c>
      <c r="K184" s="177" t="s">
        <v>135</v>
      </c>
      <c r="L184" s="41"/>
      <c r="M184" s="182" t="s">
        <v>5</v>
      </c>
      <c r="N184" s="183" t="s">
        <v>42</v>
      </c>
      <c r="O184" s="42"/>
      <c r="P184" s="184">
        <f>O184*H184</f>
        <v>0</v>
      </c>
      <c r="Q184" s="184">
        <v>0</v>
      </c>
      <c r="R184" s="184">
        <f>Q184*H184</f>
        <v>0</v>
      </c>
      <c r="S184" s="184">
        <v>1.4E-3</v>
      </c>
      <c r="T184" s="185">
        <f>S184*H184</f>
        <v>9.9400000000000002E-2</v>
      </c>
      <c r="AR184" s="24" t="s">
        <v>239</v>
      </c>
      <c r="AT184" s="24" t="s">
        <v>131</v>
      </c>
      <c r="AU184" s="24" t="s">
        <v>81</v>
      </c>
      <c r="AY184" s="24" t="s">
        <v>128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24" t="s">
        <v>79</v>
      </c>
      <c r="BK184" s="186">
        <f>ROUND(I184*H184,2)</f>
        <v>0</v>
      </c>
      <c r="BL184" s="24" t="s">
        <v>239</v>
      </c>
      <c r="BM184" s="24" t="s">
        <v>282</v>
      </c>
    </row>
    <row r="185" spans="2:65" s="11" customFormat="1">
      <c r="B185" s="187"/>
      <c r="D185" s="198" t="s">
        <v>138</v>
      </c>
      <c r="E185" s="196" t="s">
        <v>5</v>
      </c>
      <c r="F185" s="206" t="s">
        <v>283</v>
      </c>
      <c r="H185" s="207">
        <v>53</v>
      </c>
      <c r="I185" s="192"/>
      <c r="L185" s="187"/>
      <c r="M185" s="193"/>
      <c r="N185" s="194"/>
      <c r="O185" s="194"/>
      <c r="P185" s="194"/>
      <c r="Q185" s="194"/>
      <c r="R185" s="194"/>
      <c r="S185" s="194"/>
      <c r="T185" s="195"/>
      <c r="AT185" s="196" t="s">
        <v>138</v>
      </c>
      <c r="AU185" s="196" t="s">
        <v>81</v>
      </c>
      <c r="AV185" s="11" t="s">
        <v>81</v>
      </c>
      <c r="AW185" s="11" t="s">
        <v>35</v>
      </c>
      <c r="AX185" s="11" t="s">
        <v>71</v>
      </c>
      <c r="AY185" s="196" t="s">
        <v>128</v>
      </c>
    </row>
    <row r="186" spans="2:65" s="11" customFormat="1">
      <c r="B186" s="187"/>
      <c r="D186" s="198" t="s">
        <v>138</v>
      </c>
      <c r="E186" s="196" t="s">
        <v>5</v>
      </c>
      <c r="F186" s="206" t="s">
        <v>284</v>
      </c>
      <c r="H186" s="207">
        <v>18</v>
      </c>
      <c r="I186" s="192"/>
      <c r="L186" s="187"/>
      <c r="M186" s="193"/>
      <c r="N186" s="194"/>
      <c r="O186" s="194"/>
      <c r="P186" s="194"/>
      <c r="Q186" s="194"/>
      <c r="R186" s="194"/>
      <c r="S186" s="194"/>
      <c r="T186" s="195"/>
      <c r="AT186" s="196" t="s">
        <v>138</v>
      </c>
      <c r="AU186" s="196" t="s">
        <v>81</v>
      </c>
      <c r="AV186" s="11" t="s">
        <v>81</v>
      </c>
      <c r="AW186" s="11" t="s">
        <v>35</v>
      </c>
      <c r="AX186" s="11" t="s">
        <v>71</v>
      </c>
      <c r="AY186" s="196" t="s">
        <v>128</v>
      </c>
    </row>
    <row r="187" spans="2:65" s="13" customFormat="1">
      <c r="B187" s="208"/>
      <c r="D187" s="198" t="s">
        <v>138</v>
      </c>
      <c r="E187" s="217" t="s">
        <v>5</v>
      </c>
      <c r="F187" s="218" t="s">
        <v>147</v>
      </c>
      <c r="H187" s="219">
        <v>71</v>
      </c>
      <c r="I187" s="212"/>
      <c r="L187" s="208"/>
      <c r="M187" s="213"/>
      <c r="N187" s="214"/>
      <c r="O187" s="214"/>
      <c r="P187" s="214"/>
      <c r="Q187" s="214"/>
      <c r="R187" s="214"/>
      <c r="S187" s="214"/>
      <c r="T187" s="215"/>
      <c r="AT187" s="216" t="s">
        <v>138</v>
      </c>
      <c r="AU187" s="216" t="s">
        <v>81</v>
      </c>
      <c r="AV187" s="13" t="s">
        <v>136</v>
      </c>
      <c r="AW187" s="13" t="s">
        <v>35</v>
      </c>
      <c r="AX187" s="13" t="s">
        <v>79</v>
      </c>
      <c r="AY187" s="216" t="s">
        <v>128</v>
      </c>
    </row>
    <row r="188" spans="2:65" s="10" customFormat="1" ht="29.85" customHeight="1">
      <c r="B188" s="160"/>
      <c r="D188" s="171" t="s">
        <v>70</v>
      </c>
      <c r="E188" s="172" t="s">
        <v>285</v>
      </c>
      <c r="F188" s="172" t="s">
        <v>286</v>
      </c>
      <c r="I188" s="163"/>
      <c r="J188" s="173">
        <f>BK188</f>
        <v>0</v>
      </c>
      <c r="L188" s="160"/>
      <c r="M188" s="165"/>
      <c r="N188" s="166"/>
      <c r="O188" s="166"/>
      <c r="P188" s="167">
        <f>SUM(P189:P221)</f>
        <v>0</v>
      </c>
      <c r="Q188" s="166"/>
      <c r="R188" s="167">
        <f>SUM(R189:R221)</f>
        <v>0</v>
      </c>
      <c r="S188" s="166"/>
      <c r="T188" s="168">
        <f>SUM(T189:T221)</f>
        <v>15.162134999999999</v>
      </c>
      <c r="AR188" s="161" t="s">
        <v>81</v>
      </c>
      <c r="AT188" s="169" t="s">
        <v>70</v>
      </c>
      <c r="AU188" s="169" t="s">
        <v>79</v>
      </c>
      <c r="AY188" s="161" t="s">
        <v>128</v>
      </c>
      <c r="BK188" s="170">
        <f>SUM(BK189:BK221)</f>
        <v>0</v>
      </c>
    </row>
    <row r="189" spans="2:65" s="1" customFormat="1" ht="16.5" customHeight="1">
      <c r="B189" s="174"/>
      <c r="C189" s="175" t="s">
        <v>287</v>
      </c>
      <c r="D189" s="175" t="s">
        <v>131</v>
      </c>
      <c r="E189" s="176" t="s">
        <v>288</v>
      </c>
      <c r="F189" s="177" t="s">
        <v>289</v>
      </c>
      <c r="G189" s="178" t="s">
        <v>150</v>
      </c>
      <c r="H189" s="179">
        <v>57.734999999999999</v>
      </c>
      <c r="I189" s="180"/>
      <c r="J189" s="181">
        <f>ROUND(I189*H189,2)</f>
        <v>0</v>
      </c>
      <c r="K189" s="177" t="s">
        <v>135</v>
      </c>
      <c r="L189" s="41"/>
      <c r="M189" s="182" t="s">
        <v>5</v>
      </c>
      <c r="N189" s="183" t="s">
        <v>42</v>
      </c>
      <c r="O189" s="42"/>
      <c r="P189" s="184">
        <f>O189*H189</f>
        <v>0</v>
      </c>
      <c r="Q189" s="184">
        <v>0</v>
      </c>
      <c r="R189" s="184">
        <f>Q189*H189</f>
        <v>0</v>
      </c>
      <c r="S189" s="184">
        <v>2.1999999999999999E-2</v>
      </c>
      <c r="T189" s="185">
        <f>S189*H189</f>
        <v>1.27017</v>
      </c>
      <c r="AR189" s="24" t="s">
        <v>239</v>
      </c>
      <c r="AT189" s="24" t="s">
        <v>131</v>
      </c>
      <c r="AU189" s="24" t="s">
        <v>81</v>
      </c>
      <c r="AY189" s="24" t="s">
        <v>128</v>
      </c>
      <c r="BE189" s="186">
        <f>IF(N189="základní",J189,0)</f>
        <v>0</v>
      </c>
      <c r="BF189" s="186">
        <f>IF(N189="snížená",J189,0)</f>
        <v>0</v>
      </c>
      <c r="BG189" s="186">
        <f>IF(N189="zákl. přenesená",J189,0)</f>
        <v>0</v>
      </c>
      <c r="BH189" s="186">
        <f>IF(N189="sníž. přenesená",J189,0)</f>
        <v>0</v>
      </c>
      <c r="BI189" s="186">
        <f>IF(N189="nulová",J189,0)</f>
        <v>0</v>
      </c>
      <c r="BJ189" s="24" t="s">
        <v>79</v>
      </c>
      <c r="BK189" s="186">
        <f>ROUND(I189*H189,2)</f>
        <v>0</v>
      </c>
      <c r="BL189" s="24" t="s">
        <v>239</v>
      </c>
      <c r="BM189" s="24" t="s">
        <v>290</v>
      </c>
    </row>
    <row r="190" spans="2:65" s="11" customFormat="1">
      <c r="B190" s="187"/>
      <c r="D190" s="198" t="s">
        <v>138</v>
      </c>
      <c r="E190" s="196" t="s">
        <v>5</v>
      </c>
      <c r="F190" s="206" t="s">
        <v>291</v>
      </c>
      <c r="H190" s="207">
        <v>19.600000000000001</v>
      </c>
      <c r="I190" s="192"/>
      <c r="L190" s="187"/>
      <c r="M190" s="193"/>
      <c r="N190" s="194"/>
      <c r="O190" s="194"/>
      <c r="P190" s="194"/>
      <c r="Q190" s="194"/>
      <c r="R190" s="194"/>
      <c r="S190" s="194"/>
      <c r="T190" s="195"/>
      <c r="AT190" s="196" t="s">
        <v>138</v>
      </c>
      <c r="AU190" s="196" t="s">
        <v>81</v>
      </c>
      <c r="AV190" s="11" t="s">
        <v>81</v>
      </c>
      <c r="AW190" s="11" t="s">
        <v>35</v>
      </c>
      <c r="AX190" s="11" t="s">
        <v>71</v>
      </c>
      <c r="AY190" s="196" t="s">
        <v>128</v>
      </c>
    </row>
    <row r="191" spans="2:65" s="11" customFormat="1">
      <c r="B191" s="187"/>
      <c r="D191" s="198" t="s">
        <v>138</v>
      </c>
      <c r="E191" s="196" t="s">
        <v>5</v>
      </c>
      <c r="F191" s="206" t="s">
        <v>292</v>
      </c>
      <c r="H191" s="207">
        <v>10.535</v>
      </c>
      <c r="I191" s="192"/>
      <c r="L191" s="187"/>
      <c r="M191" s="193"/>
      <c r="N191" s="194"/>
      <c r="O191" s="194"/>
      <c r="P191" s="194"/>
      <c r="Q191" s="194"/>
      <c r="R191" s="194"/>
      <c r="S191" s="194"/>
      <c r="T191" s="195"/>
      <c r="AT191" s="196" t="s">
        <v>138</v>
      </c>
      <c r="AU191" s="196" t="s">
        <v>81</v>
      </c>
      <c r="AV191" s="11" t="s">
        <v>81</v>
      </c>
      <c r="AW191" s="11" t="s">
        <v>35</v>
      </c>
      <c r="AX191" s="11" t="s">
        <v>71</v>
      </c>
      <c r="AY191" s="196" t="s">
        <v>128</v>
      </c>
    </row>
    <row r="192" spans="2:65" s="11" customFormat="1">
      <c r="B192" s="187"/>
      <c r="D192" s="198" t="s">
        <v>138</v>
      </c>
      <c r="E192" s="196" t="s">
        <v>5</v>
      </c>
      <c r="F192" s="206" t="s">
        <v>293</v>
      </c>
      <c r="H192" s="207">
        <v>27.6</v>
      </c>
      <c r="I192" s="192"/>
      <c r="L192" s="187"/>
      <c r="M192" s="193"/>
      <c r="N192" s="194"/>
      <c r="O192" s="194"/>
      <c r="P192" s="194"/>
      <c r="Q192" s="194"/>
      <c r="R192" s="194"/>
      <c r="S192" s="194"/>
      <c r="T192" s="195"/>
      <c r="AT192" s="196" t="s">
        <v>138</v>
      </c>
      <c r="AU192" s="196" t="s">
        <v>81</v>
      </c>
      <c r="AV192" s="11" t="s">
        <v>81</v>
      </c>
      <c r="AW192" s="11" t="s">
        <v>35</v>
      </c>
      <c r="AX192" s="11" t="s">
        <v>71</v>
      </c>
      <c r="AY192" s="196" t="s">
        <v>128</v>
      </c>
    </row>
    <row r="193" spans="2:65" s="13" customFormat="1">
      <c r="B193" s="208"/>
      <c r="D193" s="188" t="s">
        <v>138</v>
      </c>
      <c r="E193" s="209" t="s">
        <v>5</v>
      </c>
      <c r="F193" s="210" t="s">
        <v>147</v>
      </c>
      <c r="H193" s="211">
        <v>57.734999999999999</v>
      </c>
      <c r="I193" s="212"/>
      <c r="L193" s="208"/>
      <c r="M193" s="213"/>
      <c r="N193" s="214"/>
      <c r="O193" s="214"/>
      <c r="P193" s="214"/>
      <c r="Q193" s="214"/>
      <c r="R193" s="214"/>
      <c r="S193" s="214"/>
      <c r="T193" s="215"/>
      <c r="AT193" s="216" t="s">
        <v>138</v>
      </c>
      <c r="AU193" s="216" t="s">
        <v>81</v>
      </c>
      <c r="AV193" s="13" t="s">
        <v>136</v>
      </c>
      <c r="AW193" s="13" t="s">
        <v>35</v>
      </c>
      <c r="AX193" s="13" t="s">
        <v>79</v>
      </c>
      <c r="AY193" s="216" t="s">
        <v>128</v>
      </c>
    </row>
    <row r="194" spans="2:65" s="1" customFormat="1" ht="25.5" customHeight="1">
      <c r="B194" s="174"/>
      <c r="C194" s="175" t="s">
        <v>294</v>
      </c>
      <c r="D194" s="175" t="s">
        <v>131</v>
      </c>
      <c r="E194" s="176" t="s">
        <v>295</v>
      </c>
      <c r="F194" s="177" t="s">
        <v>296</v>
      </c>
      <c r="G194" s="178" t="s">
        <v>150</v>
      </c>
      <c r="H194" s="179">
        <v>269.5</v>
      </c>
      <c r="I194" s="180"/>
      <c r="J194" s="181">
        <f>ROUND(I194*H194,2)</f>
        <v>0</v>
      </c>
      <c r="K194" s="177" t="s">
        <v>135</v>
      </c>
      <c r="L194" s="41"/>
      <c r="M194" s="182" t="s">
        <v>5</v>
      </c>
      <c r="N194" s="183" t="s">
        <v>42</v>
      </c>
      <c r="O194" s="42"/>
      <c r="P194" s="184">
        <f>O194*H194</f>
        <v>0</v>
      </c>
      <c r="Q194" s="184">
        <v>0</v>
      </c>
      <c r="R194" s="184">
        <f>Q194*H194</f>
        <v>0</v>
      </c>
      <c r="S194" s="184">
        <v>2.3689999999999999E-2</v>
      </c>
      <c r="T194" s="185">
        <f>S194*H194</f>
        <v>6.384455</v>
      </c>
      <c r="AR194" s="24" t="s">
        <v>239</v>
      </c>
      <c r="AT194" s="24" t="s">
        <v>131</v>
      </c>
      <c r="AU194" s="24" t="s">
        <v>81</v>
      </c>
      <c r="AY194" s="24" t="s">
        <v>128</v>
      </c>
      <c r="BE194" s="186">
        <f>IF(N194="základní",J194,0)</f>
        <v>0</v>
      </c>
      <c r="BF194" s="186">
        <f>IF(N194="snížená",J194,0)</f>
        <v>0</v>
      </c>
      <c r="BG194" s="186">
        <f>IF(N194="zákl. přenesená",J194,0)</f>
        <v>0</v>
      </c>
      <c r="BH194" s="186">
        <f>IF(N194="sníž. přenesená",J194,0)</f>
        <v>0</v>
      </c>
      <c r="BI194" s="186">
        <f>IF(N194="nulová",J194,0)</f>
        <v>0</v>
      </c>
      <c r="BJ194" s="24" t="s">
        <v>79</v>
      </c>
      <c r="BK194" s="186">
        <f>ROUND(I194*H194,2)</f>
        <v>0</v>
      </c>
      <c r="BL194" s="24" t="s">
        <v>239</v>
      </c>
      <c r="BM194" s="24" t="s">
        <v>297</v>
      </c>
    </row>
    <row r="195" spans="2:65" s="11" customFormat="1">
      <c r="B195" s="187"/>
      <c r="D195" s="198" t="s">
        <v>138</v>
      </c>
      <c r="E195" s="196" t="s">
        <v>5</v>
      </c>
      <c r="F195" s="206" t="s">
        <v>298</v>
      </c>
      <c r="H195" s="207">
        <v>133.5</v>
      </c>
      <c r="I195" s="192"/>
      <c r="L195" s="187"/>
      <c r="M195" s="193"/>
      <c r="N195" s="194"/>
      <c r="O195" s="194"/>
      <c r="P195" s="194"/>
      <c r="Q195" s="194"/>
      <c r="R195" s="194"/>
      <c r="S195" s="194"/>
      <c r="T195" s="195"/>
      <c r="AT195" s="196" t="s">
        <v>138</v>
      </c>
      <c r="AU195" s="196" t="s">
        <v>81</v>
      </c>
      <c r="AV195" s="11" t="s">
        <v>81</v>
      </c>
      <c r="AW195" s="11" t="s">
        <v>35</v>
      </c>
      <c r="AX195" s="11" t="s">
        <v>71</v>
      </c>
      <c r="AY195" s="196" t="s">
        <v>128</v>
      </c>
    </row>
    <row r="196" spans="2:65" s="11" customFormat="1">
      <c r="B196" s="187"/>
      <c r="D196" s="198" t="s">
        <v>138</v>
      </c>
      <c r="E196" s="196" t="s">
        <v>5</v>
      </c>
      <c r="F196" s="206" t="s">
        <v>299</v>
      </c>
      <c r="H196" s="207">
        <v>136</v>
      </c>
      <c r="I196" s="192"/>
      <c r="L196" s="187"/>
      <c r="M196" s="193"/>
      <c r="N196" s="194"/>
      <c r="O196" s="194"/>
      <c r="P196" s="194"/>
      <c r="Q196" s="194"/>
      <c r="R196" s="194"/>
      <c r="S196" s="194"/>
      <c r="T196" s="195"/>
      <c r="AT196" s="196" t="s">
        <v>138</v>
      </c>
      <c r="AU196" s="196" t="s">
        <v>81</v>
      </c>
      <c r="AV196" s="11" t="s">
        <v>81</v>
      </c>
      <c r="AW196" s="11" t="s">
        <v>35</v>
      </c>
      <c r="AX196" s="11" t="s">
        <v>71</v>
      </c>
      <c r="AY196" s="196" t="s">
        <v>128</v>
      </c>
    </row>
    <row r="197" spans="2:65" s="13" customFormat="1">
      <c r="B197" s="208"/>
      <c r="D197" s="188" t="s">
        <v>138</v>
      </c>
      <c r="E197" s="209" t="s">
        <v>5</v>
      </c>
      <c r="F197" s="210" t="s">
        <v>147</v>
      </c>
      <c r="H197" s="211">
        <v>269.5</v>
      </c>
      <c r="I197" s="212"/>
      <c r="L197" s="208"/>
      <c r="M197" s="213"/>
      <c r="N197" s="214"/>
      <c r="O197" s="214"/>
      <c r="P197" s="214"/>
      <c r="Q197" s="214"/>
      <c r="R197" s="214"/>
      <c r="S197" s="214"/>
      <c r="T197" s="215"/>
      <c r="AT197" s="216" t="s">
        <v>138</v>
      </c>
      <c r="AU197" s="216" t="s">
        <v>81</v>
      </c>
      <c r="AV197" s="13" t="s">
        <v>136</v>
      </c>
      <c r="AW197" s="13" t="s">
        <v>35</v>
      </c>
      <c r="AX197" s="13" t="s">
        <v>79</v>
      </c>
      <c r="AY197" s="216" t="s">
        <v>128</v>
      </c>
    </row>
    <row r="198" spans="2:65" s="1" customFormat="1" ht="25.5" customHeight="1">
      <c r="B198" s="174"/>
      <c r="C198" s="175" t="s">
        <v>300</v>
      </c>
      <c r="D198" s="175" t="s">
        <v>131</v>
      </c>
      <c r="E198" s="176" t="s">
        <v>301</v>
      </c>
      <c r="F198" s="177" t="s">
        <v>302</v>
      </c>
      <c r="G198" s="178" t="s">
        <v>150</v>
      </c>
      <c r="H198" s="179">
        <v>136.75</v>
      </c>
      <c r="I198" s="180"/>
      <c r="J198" s="181">
        <f>ROUND(I198*H198,2)</f>
        <v>0</v>
      </c>
      <c r="K198" s="177" t="s">
        <v>135</v>
      </c>
      <c r="L198" s="41"/>
      <c r="M198" s="182" t="s">
        <v>5</v>
      </c>
      <c r="N198" s="183" t="s">
        <v>42</v>
      </c>
      <c r="O198" s="42"/>
      <c r="P198" s="184">
        <f>O198*H198</f>
        <v>0</v>
      </c>
      <c r="Q198" s="184">
        <v>0</v>
      </c>
      <c r="R198" s="184">
        <f>Q198*H198</f>
        <v>0</v>
      </c>
      <c r="S198" s="184">
        <v>2.3720000000000001E-2</v>
      </c>
      <c r="T198" s="185">
        <f>S198*H198</f>
        <v>3.2437100000000001</v>
      </c>
      <c r="AR198" s="24" t="s">
        <v>239</v>
      </c>
      <c r="AT198" s="24" t="s">
        <v>131</v>
      </c>
      <c r="AU198" s="24" t="s">
        <v>81</v>
      </c>
      <c r="AY198" s="24" t="s">
        <v>128</v>
      </c>
      <c r="BE198" s="186">
        <f>IF(N198="základní",J198,0)</f>
        <v>0</v>
      </c>
      <c r="BF198" s="186">
        <f>IF(N198="snížená",J198,0)</f>
        <v>0</v>
      </c>
      <c r="BG198" s="186">
        <f>IF(N198="zákl. přenesená",J198,0)</f>
        <v>0</v>
      </c>
      <c r="BH198" s="186">
        <f>IF(N198="sníž. přenesená",J198,0)</f>
        <v>0</v>
      </c>
      <c r="BI198" s="186">
        <f>IF(N198="nulová",J198,0)</f>
        <v>0</v>
      </c>
      <c r="BJ198" s="24" t="s">
        <v>79</v>
      </c>
      <c r="BK198" s="186">
        <f>ROUND(I198*H198,2)</f>
        <v>0</v>
      </c>
      <c r="BL198" s="24" t="s">
        <v>239</v>
      </c>
      <c r="BM198" s="24" t="s">
        <v>303</v>
      </c>
    </row>
    <row r="199" spans="2:65" s="11" customFormat="1">
      <c r="B199" s="187"/>
      <c r="D199" s="198" t="s">
        <v>138</v>
      </c>
      <c r="E199" s="196" t="s">
        <v>5</v>
      </c>
      <c r="F199" s="206" t="s">
        <v>304</v>
      </c>
      <c r="H199" s="207">
        <v>3.36</v>
      </c>
      <c r="I199" s="192"/>
      <c r="L199" s="187"/>
      <c r="M199" s="193"/>
      <c r="N199" s="194"/>
      <c r="O199" s="194"/>
      <c r="P199" s="194"/>
      <c r="Q199" s="194"/>
      <c r="R199" s="194"/>
      <c r="S199" s="194"/>
      <c r="T199" s="195"/>
      <c r="AT199" s="196" t="s">
        <v>138</v>
      </c>
      <c r="AU199" s="196" t="s">
        <v>81</v>
      </c>
      <c r="AV199" s="11" t="s">
        <v>81</v>
      </c>
      <c r="AW199" s="11" t="s">
        <v>35</v>
      </c>
      <c r="AX199" s="11" t="s">
        <v>71</v>
      </c>
      <c r="AY199" s="196" t="s">
        <v>128</v>
      </c>
    </row>
    <row r="200" spans="2:65" s="11" customFormat="1">
      <c r="B200" s="187"/>
      <c r="D200" s="198" t="s">
        <v>138</v>
      </c>
      <c r="E200" s="196" t="s">
        <v>5</v>
      </c>
      <c r="F200" s="206" t="s">
        <v>305</v>
      </c>
      <c r="H200" s="207">
        <v>8</v>
      </c>
      <c r="I200" s="192"/>
      <c r="L200" s="187"/>
      <c r="M200" s="193"/>
      <c r="N200" s="194"/>
      <c r="O200" s="194"/>
      <c r="P200" s="194"/>
      <c r="Q200" s="194"/>
      <c r="R200" s="194"/>
      <c r="S200" s="194"/>
      <c r="T200" s="195"/>
      <c r="AT200" s="196" t="s">
        <v>138</v>
      </c>
      <c r="AU200" s="196" t="s">
        <v>81</v>
      </c>
      <c r="AV200" s="11" t="s">
        <v>81</v>
      </c>
      <c r="AW200" s="11" t="s">
        <v>35</v>
      </c>
      <c r="AX200" s="11" t="s">
        <v>71</v>
      </c>
      <c r="AY200" s="196" t="s">
        <v>128</v>
      </c>
    </row>
    <row r="201" spans="2:65" s="11" customFormat="1">
      <c r="B201" s="187"/>
      <c r="D201" s="198" t="s">
        <v>138</v>
      </c>
      <c r="E201" s="196" t="s">
        <v>5</v>
      </c>
      <c r="F201" s="206" t="s">
        <v>306</v>
      </c>
      <c r="H201" s="207">
        <v>39.200000000000003</v>
      </c>
      <c r="I201" s="192"/>
      <c r="L201" s="187"/>
      <c r="M201" s="193"/>
      <c r="N201" s="194"/>
      <c r="O201" s="194"/>
      <c r="P201" s="194"/>
      <c r="Q201" s="194"/>
      <c r="R201" s="194"/>
      <c r="S201" s="194"/>
      <c r="T201" s="195"/>
      <c r="AT201" s="196" t="s">
        <v>138</v>
      </c>
      <c r="AU201" s="196" t="s">
        <v>81</v>
      </c>
      <c r="AV201" s="11" t="s">
        <v>81</v>
      </c>
      <c r="AW201" s="11" t="s">
        <v>35</v>
      </c>
      <c r="AX201" s="11" t="s">
        <v>71</v>
      </c>
      <c r="AY201" s="196" t="s">
        <v>128</v>
      </c>
    </row>
    <row r="202" spans="2:65" s="11" customFormat="1">
      <c r="B202" s="187"/>
      <c r="D202" s="198" t="s">
        <v>138</v>
      </c>
      <c r="E202" s="196" t="s">
        <v>5</v>
      </c>
      <c r="F202" s="206" t="s">
        <v>307</v>
      </c>
      <c r="H202" s="207">
        <v>21.07</v>
      </c>
      <c r="I202" s="192"/>
      <c r="L202" s="187"/>
      <c r="M202" s="193"/>
      <c r="N202" s="194"/>
      <c r="O202" s="194"/>
      <c r="P202" s="194"/>
      <c r="Q202" s="194"/>
      <c r="R202" s="194"/>
      <c r="S202" s="194"/>
      <c r="T202" s="195"/>
      <c r="AT202" s="196" t="s">
        <v>138</v>
      </c>
      <c r="AU202" s="196" t="s">
        <v>81</v>
      </c>
      <c r="AV202" s="11" t="s">
        <v>81</v>
      </c>
      <c r="AW202" s="11" t="s">
        <v>35</v>
      </c>
      <c r="AX202" s="11" t="s">
        <v>71</v>
      </c>
      <c r="AY202" s="196" t="s">
        <v>128</v>
      </c>
    </row>
    <row r="203" spans="2:65" s="14" customFormat="1">
      <c r="B203" s="220"/>
      <c r="D203" s="198" t="s">
        <v>138</v>
      </c>
      <c r="E203" s="221" t="s">
        <v>5</v>
      </c>
      <c r="F203" s="222" t="s">
        <v>198</v>
      </c>
      <c r="H203" s="223">
        <v>71.63</v>
      </c>
      <c r="I203" s="224"/>
      <c r="L203" s="220"/>
      <c r="M203" s="225"/>
      <c r="N203" s="226"/>
      <c r="O203" s="226"/>
      <c r="P203" s="226"/>
      <c r="Q203" s="226"/>
      <c r="R203" s="226"/>
      <c r="S203" s="226"/>
      <c r="T203" s="227"/>
      <c r="AT203" s="221" t="s">
        <v>138</v>
      </c>
      <c r="AU203" s="221" t="s">
        <v>81</v>
      </c>
      <c r="AV203" s="14" t="s">
        <v>129</v>
      </c>
      <c r="AW203" s="14" t="s">
        <v>35</v>
      </c>
      <c r="AX203" s="14" t="s">
        <v>71</v>
      </c>
      <c r="AY203" s="221" t="s">
        <v>128</v>
      </c>
    </row>
    <row r="204" spans="2:65" s="11" customFormat="1">
      <c r="B204" s="187"/>
      <c r="D204" s="198" t="s">
        <v>138</v>
      </c>
      <c r="E204" s="196" t="s">
        <v>5</v>
      </c>
      <c r="F204" s="206" t="s">
        <v>308</v>
      </c>
      <c r="H204" s="207">
        <v>1.92</v>
      </c>
      <c r="I204" s="192"/>
      <c r="L204" s="187"/>
      <c r="M204" s="193"/>
      <c r="N204" s="194"/>
      <c r="O204" s="194"/>
      <c r="P204" s="194"/>
      <c r="Q204" s="194"/>
      <c r="R204" s="194"/>
      <c r="S204" s="194"/>
      <c r="T204" s="195"/>
      <c r="AT204" s="196" t="s">
        <v>138</v>
      </c>
      <c r="AU204" s="196" t="s">
        <v>81</v>
      </c>
      <c r="AV204" s="11" t="s">
        <v>81</v>
      </c>
      <c r="AW204" s="11" t="s">
        <v>35</v>
      </c>
      <c r="AX204" s="11" t="s">
        <v>71</v>
      </c>
      <c r="AY204" s="196" t="s">
        <v>128</v>
      </c>
    </row>
    <row r="205" spans="2:65" s="11" customFormat="1">
      <c r="B205" s="187"/>
      <c r="D205" s="198" t="s">
        <v>138</v>
      </c>
      <c r="E205" s="196" t="s">
        <v>5</v>
      </c>
      <c r="F205" s="206" t="s">
        <v>309</v>
      </c>
      <c r="H205" s="207">
        <v>8</v>
      </c>
      <c r="I205" s="192"/>
      <c r="L205" s="187"/>
      <c r="M205" s="193"/>
      <c r="N205" s="194"/>
      <c r="O205" s="194"/>
      <c r="P205" s="194"/>
      <c r="Q205" s="194"/>
      <c r="R205" s="194"/>
      <c r="S205" s="194"/>
      <c r="T205" s="195"/>
      <c r="AT205" s="196" t="s">
        <v>138</v>
      </c>
      <c r="AU205" s="196" t="s">
        <v>81</v>
      </c>
      <c r="AV205" s="11" t="s">
        <v>81</v>
      </c>
      <c r="AW205" s="11" t="s">
        <v>35</v>
      </c>
      <c r="AX205" s="11" t="s">
        <v>71</v>
      </c>
      <c r="AY205" s="196" t="s">
        <v>128</v>
      </c>
    </row>
    <row r="206" spans="2:65" s="11" customFormat="1">
      <c r="B206" s="187"/>
      <c r="D206" s="198" t="s">
        <v>138</v>
      </c>
      <c r="E206" s="196" t="s">
        <v>5</v>
      </c>
      <c r="F206" s="206" t="s">
        <v>310</v>
      </c>
      <c r="H206" s="207">
        <v>55.2</v>
      </c>
      <c r="I206" s="192"/>
      <c r="L206" s="187"/>
      <c r="M206" s="193"/>
      <c r="N206" s="194"/>
      <c r="O206" s="194"/>
      <c r="P206" s="194"/>
      <c r="Q206" s="194"/>
      <c r="R206" s="194"/>
      <c r="S206" s="194"/>
      <c r="T206" s="195"/>
      <c r="AT206" s="196" t="s">
        <v>138</v>
      </c>
      <c r="AU206" s="196" t="s">
        <v>81</v>
      </c>
      <c r="AV206" s="11" t="s">
        <v>81</v>
      </c>
      <c r="AW206" s="11" t="s">
        <v>35</v>
      </c>
      <c r="AX206" s="11" t="s">
        <v>71</v>
      </c>
      <c r="AY206" s="196" t="s">
        <v>128</v>
      </c>
    </row>
    <row r="207" spans="2:65" s="14" customFormat="1">
      <c r="B207" s="220"/>
      <c r="D207" s="198" t="s">
        <v>138</v>
      </c>
      <c r="E207" s="221" t="s">
        <v>5</v>
      </c>
      <c r="F207" s="222" t="s">
        <v>198</v>
      </c>
      <c r="H207" s="223">
        <v>65.12</v>
      </c>
      <c r="I207" s="224"/>
      <c r="L207" s="220"/>
      <c r="M207" s="225"/>
      <c r="N207" s="226"/>
      <c r="O207" s="226"/>
      <c r="P207" s="226"/>
      <c r="Q207" s="226"/>
      <c r="R207" s="226"/>
      <c r="S207" s="226"/>
      <c r="T207" s="227"/>
      <c r="AT207" s="221" t="s">
        <v>138</v>
      </c>
      <c r="AU207" s="221" t="s">
        <v>81</v>
      </c>
      <c r="AV207" s="14" t="s">
        <v>129</v>
      </c>
      <c r="AW207" s="14" t="s">
        <v>35</v>
      </c>
      <c r="AX207" s="14" t="s">
        <v>71</v>
      </c>
      <c r="AY207" s="221" t="s">
        <v>128</v>
      </c>
    </row>
    <row r="208" spans="2:65" s="13" customFormat="1">
      <c r="B208" s="208"/>
      <c r="D208" s="188" t="s">
        <v>138</v>
      </c>
      <c r="E208" s="209" t="s">
        <v>5</v>
      </c>
      <c r="F208" s="210" t="s">
        <v>147</v>
      </c>
      <c r="H208" s="211">
        <v>136.75</v>
      </c>
      <c r="I208" s="212"/>
      <c r="L208" s="208"/>
      <c r="M208" s="213"/>
      <c r="N208" s="214"/>
      <c r="O208" s="214"/>
      <c r="P208" s="214"/>
      <c r="Q208" s="214"/>
      <c r="R208" s="214"/>
      <c r="S208" s="214"/>
      <c r="T208" s="215"/>
      <c r="AT208" s="216" t="s">
        <v>138</v>
      </c>
      <c r="AU208" s="216" t="s">
        <v>81</v>
      </c>
      <c r="AV208" s="13" t="s">
        <v>136</v>
      </c>
      <c r="AW208" s="13" t="s">
        <v>35</v>
      </c>
      <c r="AX208" s="13" t="s">
        <v>79</v>
      </c>
      <c r="AY208" s="216" t="s">
        <v>128</v>
      </c>
    </row>
    <row r="209" spans="2:65" s="1" customFormat="1" ht="16.5" customHeight="1">
      <c r="B209" s="174"/>
      <c r="C209" s="175" t="s">
        <v>311</v>
      </c>
      <c r="D209" s="175" t="s">
        <v>131</v>
      </c>
      <c r="E209" s="176" t="s">
        <v>312</v>
      </c>
      <c r="F209" s="177" t="s">
        <v>313</v>
      </c>
      <c r="G209" s="178" t="s">
        <v>150</v>
      </c>
      <c r="H209" s="179">
        <v>90.5</v>
      </c>
      <c r="I209" s="180"/>
      <c r="J209" s="181">
        <f>ROUND(I209*H209,2)</f>
        <v>0</v>
      </c>
      <c r="K209" s="177" t="s">
        <v>135</v>
      </c>
      <c r="L209" s="41"/>
      <c r="M209" s="182" t="s">
        <v>5</v>
      </c>
      <c r="N209" s="183" t="s">
        <v>42</v>
      </c>
      <c r="O209" s="42"/>
      <c r="P209" s="184">
        <f>O209*H209</f>
        <v>0</v>
      </c>
      <c r="Q209" s="184">
        <v>0</v>
      </c>
      <c r="R209" s="184">
        <f>Q209*H209</f>
        <v>0</v>
      </c>
      <c r="S209" s="184">
        <v>1.6E-2</v>
      </c>
      <c r="T209" s="185">
        <f>S209*H209</f>
        <v>1.448</v>
      </c>
      <c r="AR209" s="24" t="s">
        <v>239</v>
      </c>
      <c r="AT209" s="24" t="s">
        <v>131</v>
      </c>
      <c r="AU209" s="24" t="s">
        <v>81</v>
      </c>
      <c r="AY209" s="24" t="s">
        <v>128</v>
      </c>
      <c r="BE209" s="186">
        <f>IF(N209="základní",J209,0)</f>
        <v>0</v>
      </c>
      <c r="BF209" s="186">
        <f>IF(N209="snížená",J209,0)</f>
        <v>0</v>
      </c>
      <c r="BG209" s="186">
        <f>IF(N209="zákl. přenesená",J209,0)</f>
        <v>0</v>
      </c>
      <c r="BH209" s="186">
        <f>IF(N209="sníž. přenesená",J209,0)</f>
        <v>0</v>
      </c>
      <c r="BI209" s="186">
        <f>IF(N209="nulová",J209,0)</f>
        <v>0</v>
      </c>
      <c r="BJ209" s="24" t="s">
        <v>79</v>
      </c>
      <c r="BK209" s="186">
        <f>ROUND(I209*H209,2)</f>
        <v>0</v>
      </c>
      <c r="BL209" s="24" t="s">
        <v>239</v>
      </c>
      <c r="BM209" s="24" t="s">
        <v>314</v>
      </c>
    </row>
    <row r="210" spans="2:65" s="11" customFormat="1">
      <c r="B210" s="187"/>
      <c r="D210" s="198" t="s">
        <v>138</v>
      </c>
      <c r="E210" s="196" t="s">
        <v>5</v>
      </c>
      <c r="F210" s="206" t="s">
        <v>315</v>
      </c>
      <c r="H210" s="207">
        <v>49.5</v>
      </c>
      <c r="I210" s="192"/>
      <c r="L210" s="187"/>
      <c r="M210" s="193"/>
      <c r="N210" s="194"/>
      <c r="O210" s="194"/>
      <c r="P210" s="194"/>
      <c r="Q210" s="194"/>
      <c r="R210" s="194"/>
      <c r="S210" s="194"/>
      <c r="T210" s="195"/>
      <c r="AT210" s="196" t="s">
        <v>138</v>
      </c>
      <c r="AU210" s="196" t="s">
        <v>81</v>
      </c>
      <c r="AV210" s="11" t="s">
        <v>81</v>
      </c>
      <c r="AW210" s="11" t="s">
        <v>35</v>
      </c>
      <c r="AX210" s="11" t="s">
        <v>71</v>
      </c>
      <c r="AY210" s="196" t="s">
        <v>128</v>
      </c>
    </row>
    <row r="211" spans="2:65" s="11" customFormat="1">
      <c r="B211" s="187"/>
      <c r="D211" s="198" t="s">
        <v>138</v>
      </c>
      <c r="E211" s="196" t="s">
        <v>5</v>
      </c>
      <c r="F211" s="206" t="s">
        <v>316</v>
      </c>
      <c r="H211" s="207">
        <v>41</v>
      </c>
      <c r="I211" s="192"/>
      <c r="L211" s="187"/>
      <c r="M211" s="193"/>
      <c r="N211" s="194"/>
      <c r="O211" s="194"/>
      <c r="P211" s="194"/>
      <c r="Q211" s="194"/>
      <c r="R211" s="194"/>
      <c r="S211" s="194"/>
      <c r="T211" s="195"/>
      <c r="AT211" s="196" t="s">
        <v>138</v>
      </c>
      <c r="AU211" s="196" t="s">
        <v>81</v>
      </c>
      <c r="AV211" s="11" t="s">
        <v>81</v>
      </c>
      <c r="AW211" s="11" t="s">
        <v>35</v>
      </c>
      <c r="AX211" s="11" t="s">
        <v>71</v>
      </c>
      <c r="AY211" s="196" t="s">
        <v>128</v>
      </c>
    </row>
    <row r="212" spans="2:65" s="13" customFormat="1">
      <c r="B212" s="208"/>
      <c r="D212" s="188" t="s">
        <v>138</v>
      </c>
      <c r="E212" s="209" t="s">
        <v>5</v>
      </c>
      <c r="F212" s="210" t="s">
        <v>147</v>
      </c>
      <c r="H212" s="211">
        <v>90.5</v>
      </c>
      <c r="I212" s="212"/>
      <c r="L212" s="208"/>
      <c r="M212" s="213"/>
      <c r="N212" s="214"/>
      <c r="O212" s="214"/>
      <c r="P212" s="214"/>
      <c r="Q212" s="214"/>
      <c r="R212" s="214"/>
      <c r="S212" s="214"/>
      <c r="T212" s="215"/>
      <c r="AT212" s="216" t="s">
        <v>138</v>
      </c>
      <c r="AU212" s="216" t="s">
        <v>81</v>
      </c>
      <c r="AV212" s="13" t="s">
        <v>136</v>
      </c>
      <c r="AW212" s="13" t="s">
        <v>35</v>
      </c>
      <c r="AX212" s="13" t="s">
        <v>79</v>
      </c>
      <c r="AY212" s="216" t="s">
        <v>128</v>
      </c>
    </row>
    <row r="213" spans="2:65" s="1" customFormat="1" ht="25.5" customHeight="1">
      <c r="B213" s="174"/>
      <c r="C213" s="175" t="s">
        <v>317</v>
      </c>
      <c r="D213" s="175" t="s">
        <v>131</v>
      </c>
      <c r="E213" s="176" t="s">
        <v>318</v>
      </c>
      <c r="F213" s="177" t="s">
        <v>319</v>
      </c>
      <c r="G213" s="178" t="s">
        <v>150</v>
      </c>
      <c r="H213" s="179">
        <v>90.5</v>
      </c>
      <c r="I213" s="180"/>
      <c r="J213" s="181">
        <f>ROUND(I213*H213,2)</f>
        <v>0</v>
      </c>
      <c r="K213" s="177" t="s">
        <v>135</v>
      </c>
      <c r="L213" s="41"/>
      <c r="M213" s="182" t="s">
        <v>5</v>
      </c>
      <c r="N213" s="183" t="s">
        <v>42</v>
      </c>
      <c r="O213" s="42"/>
      <c r="P213" s="184">
        <f>O213*H213</f>
        <v>0</v>
      </c>
      <c r="Q213" s="184">
        <v>0</v>
      </c>
      <c r="R213" s="184">
        <f>Q213*H213</f>
        <v>0</v>
      </c>
      <c r="S213" s="184">
        <v>0.03</v>
      </c>
      <c r="T213" s="185">
        <f>S213*H213</f>
        <v>2.7149999999999999</v>
      </c>
      <c r="AR213" s="24" t="s">
        <v>239</v>
      </c>
      <c r="AT213" s="24" t="s">
        <v>131</v>
      </c>
      <c r="AU213" s="24" t="s">
        <v>81</v>
      </c>
      <c r="AY213" s="24" t="s">
        <v>128</v>
      </c>
      <c r="BE213" s="186">
        <f>IF(N213="základní",J213,0)</f>
        <v>0</v>
      </c>
      <c r="BF213" s="186">
        <f>IF(N213="snížená",J213,0)</f>
        <v>0</v>
      </c>
      <c r="BG213" s="186">
        <f>IF(N213="zákl. přenesená",J213,0)</f>
        <v>0</v>
      </c>
      <c r="BH213" s="186">
        <f>IF(N213="sníž. přenesená",J213,0)</f>
        <v>0</v>
      </c>
      <c r="BI213" s="186">
        <f>IF(N213="nulová",J213,0)</f>
        <v>0</v>
      </c>
      <c r="BJ213" s="24" t="s">
        <v>79</v>
      </c>
      <c r="BK213" s="186">
        <f>ROUND(I213*H213,2)</f>
        <v>0</v>
      </c>
      <c r="BL213" s="24" t="s">
        <v>239</v>
      </c>
      <c r="BM213" s="24" t="s">
        <v>320</v>
      </c>
    </row>
    <row r="214" spans="2:65" s="11" customFormat="1">
      <c r="B214" s="187"/>
      <c r="D214" s="198" t="s">
        <v>138</v>
      </c>
      <c r="E214" s="196" t="s">
        <v>5</v>
      </c>
      <c r="F214" s="206" t="s">
        <v>315</v>
      </c>
      <c r="H214" s="207">
        <v>49.5</v>
      </c>
      <c r="I214" s="192"/>
      <c r="L214" s="187"/>
      <c r="M214" s="193"/>
      <c r="N214" s="194"/>
      <c r="O214" s="194"/>
      <c r="P214" s="194"/>
      <c r="Q214" s="194"/>
      <c r="R214" s="194"/>
      <c r="S214" s="194"/>
      <c r="T214" s="195"/>
      <c r="AT214" s="196" t="s">
        <v>138</v>
      </c>
      <c r="AU214" s="196" t="s">
        <v>81</v>
      </c>
      <c r="AV214" s="11" t="s">
        <v>81</v>
      </c>
      <c r="AW214" s="11" t="s">
        <v>35</v>
      </c>
      <c r="AX214" s="11" t="s">
        <v>71</v>
      </c>
      <c r="AY214" s="196" t="s">
        <v>128</v>
      </c>
    </row>
    <row r="215" spans="2:65" s="11" customFormat="1">
      <c r="B215" s="187"/>
      <c r="D215" s="198" t="s">
        <v>138</v>
      </c>
      <c r="E215" s="196" t="s">
        <v>5</v>
      </c>
      <c r="F215" s="206" t="s">
        <v>316</v>
      </c>
      <c r="H215" s="207">
        <v>41</v>
      </c>
      <c r="I215" s="192"/>
      <c r="L215" s="187"/>
      <c r="M215" s="193"/>
      <c r="N215" s="194"/>
      <c r="O215" s="194"/>
      <c r="P215" s="194"/>
      <c r="Q215" s="194"/>
      <c r="R215" s="194"/>
      <c r="S215" s="194"/>
      <c r="T215" s="195"/>
      <c r="AT215" s="196" t="s">
        <v>138</v>
      </c>
      <c r="AU215" s="196" t="s">
        <v>81</v>
      </c>
      <c r="AV215" s="11" t="s">
        <v>81</v>
      </c>
      <c r="AW215" s="11" t="s">
        <v>35</v>
      </c>
      <c r="AX215" s="11" t="s">
        <v>71</v>
      </c>
      <c r="AY215" s="196" t="s">
        <v>128</v>
      </c>
    </row>
    <row r="216" spans="2:65" s="13" customFormat="1">
      <c r="B216" s="208"/>
      <c r="D216" s="188" t="s">
        <v>138</v>
      </c>
      <c r="E216" s="209" t="s">
        <v>5</v>
      </c>
      <c r="F216" s="210" t="s">
        <v>147</v>
      </c>
      <c r="H216" s="211">
        <v>90.5</v>
      </c>
      <c r="I216" s="212"/>
      <c r="L216" s="208"/>
      <c r="M216" s="213"/>
      <c r="N216" s="214"/>
      <c r="O216" s="214"/>
      <c r="P216" s="214"/>
      <c r="Q216" s="214"/>
      <c r="R216" s="214"/>
      <c r="S216" s="214"/>
      <c r="T216" s="215"/>
      <c r="AT216" s="216" t="s">
        <v>138</v>
      </c>
      <c r="AU216" s="216" t="s">
        <v>81</v>
      </c>
      <c r="AV216" s="13" t="s">
        <v>136</v>
      </c>
      <c r="AW216" s="13" t="s">
        <v>35</v>
      </c>
      <c r="AX216" s="13" t="s">
        <v>79</v>
      </c>
      <c r="AY216" s="216" t="s">
        <v>128</v>
      </c>
    </row>
    <row r="217" spans="2:65" s="1" customFormat="1" ht="25.5" customHeight="1">
      <c r="B217" s="174"/>
      <c r="C217" s="175" t="s">
        <v>321</v>
      </c>
      <c r="D217" s="175" t="s">
        <v>131</v>
      </c>
      <c r="E217" s="176" t="s">
        <v>322</v>
      </c>
      <c r="F217" s="177" t="s">
        <v>323</v>
      </c>
      <c r="G217" s="178" t="s">
        <v>231</v>
      </c>
      <c r="H217" s="179">
        <v>16.8</v>
      </c>
      <c r="I217" s="180"/>
      <c r="J217" s="181">
        <f>ROUND(I217*H217,2)</f>
        <v>0</v>
      </c>
      <c r="K217" s="177" t="s">
        <v>135</v>
      </c>
      <c r="L217" s="41"/>
      <c r="M217" s="182" t="s">
        <v>5</v>
      </c>
      <c r="N217" s="183" t="s">
        <v>42</v>
      </c>
      <c r="O217" s="42"/>
      <c r="P217" s="184">
        <f>O217*H217</f>
        <v>0</v>
      </c>
      <c r="Q217" s="184">
        <v>0</v>
      </c>
      <c r="R217" s="184">
        <f>Q217*H217</f>
        <v>0</v>
      </c>
      <c r="S217" s="184">
        <v>6.0000000000000001E-3</v>
      </c>
      <c r="T217" s="185">
        <f>S217*H217</f>
        <v>0.1008</v>
      </c>
      <c r="AR217" s="24" t="s">
        <v>239</v>
      </c>
      <c r="AT217" s="24" t="s">
        <v>131</v>
      </c>
      <c r="AU217" s="24" t="s">
        <v>81</v>
      </c>
      <c r="AY217" s="24" t="s">
        <v>128</v>
      </c>
      <c r="BE217" s="186">
        <f>IF(N217="základní",J217,0)</f>
        <v>0</v>
      </c>
      <c r="BF217" s="186">
        <f>IF(N217="snížená",J217,0)</f>
        <v>0</v>
      </c>
      <c r="BG217" s="186">
        <f>IF(N217="zákl. přenesená",J217,0)</f>
        <v>0</v>
      </c>
      <c r="BH217" s="186">
        <f>IF(N217="sníž. přenesená",J217,0)</f>
        <v>0</v>
      </c>
      <c r="BI217" s="186">
        <f>IF(N217="nulová",J217,0)</f>
        <v>0</v>
      </c>
      <c r="BJ217" s="24" t="s">
        <v>79</v>
      </c>
      <c r="BK217" s="186">
        <f>ROUND(I217*H217,2)</f>
        <v>0</v>
      </c>
      <c r="BL217" s="24" t="s">
        <v>239</v>
      </c>
      <c r="BM217" s="24" t="s">
        <v>324</v>
      </c>
    </row>
    <row r="218" spans="2:65" s="12" customFormat="1">
      <c r="B218" s="197"/>
      <c r="D218" s="198" t="s">
        <v>138</v>
      </c>
      <c r="E218" s="199" t="s">
        <v>5</v>
      </c>
      <c r="F218" s="200" t="s">
        <v>325</v>
      </c>
      <c r="H218" s="201" t="s">
        <v>5</v>
      </c>
      <c r="I218" s="202"/>
      <c r="L218" s="197"/>
      <c r="M218" s="203"/>
      <c r="N218" s="204"/>
      <c r="O218" s="204"/>
      <c r="P218" s="204"/>
      <c r="Q218" s="204"/>
      <c r="R218" s="204"/>
      <c r="S218" s="204"/>
      <c r="T218" s="205"/>
      <c r="AT218" s="201" t="s">
        <v>138</v>
      </c>
      <c r="AU218" s="201" t="s">
        <v>81</v>
      </c>
      <c r="AV218" s="12" t="s">
        <v>79</v>
      </c>
      <c r="AW218" s="12" t="s">
        <v>35</v>
      </c>
      <c r="AX218" s="12" t="s">
        <v>71</v>
      </c>
      <c r="AY218" s="201" t="s">
        <v>128</v>
      </c>
    </row>
    <row r="219" spans="2:65" s="11" customFormat="1">
      <c r="B219" s="187"/>
      <c r="D219" s="198" t="s">
        <v>138</v>
      </c>
      <c r="E219" s="196" t="s">
        <v>5</v>
      </c>
      <c r="F219" s="206" t="s">
        <v>326</v>
      </c>
      <c r="H219" s="207">
        <v>8.4</v>
      </c>
      <c r="I219" s="192"/>
      <c r="L219" s="187"/>
      <c r="M219" s="193"/>
      <c r="N219" s="194"/>
      <c r="O219" s="194"/>
      <c r="P219" s="194"/>
      <c r="Q219" s="194"/>
      <c r="R219" s="194"/>
      <c r="S219" s="194"/>
      <c r="T219" s="195"/>
      <c r="AT219" s="196" t="s">
        <v>138</v>
      </c>
      <c r="AU219" s="196" t="s">
        <v>81</v>
      </c>
      <c r="AV219" s="11" t="s">
        <v>81</v>
      </c>
      <c r="AW219" s="11" t="s">
        <v>35</v>
      </c>
      <c r="AX219" s="11" t="s">
        <v>71</v>
      </c>
      <c r="AY219" s="196" t="s">
        <v>128</v>
      </c>
    </row>
    <row r="220" spans="2:65" s="11" customFormat="1">
      <c r="B220" s="187"/>
      <c r="D220" s="198" t="s">
        <v>138</v>
      </c>
      <c r="E220" s="196" t="s">
        <v>5</v>
      </c>
      <c r="F220" s="206" t="s">
        <v>327</v>
      </c>
      <c r="H220" s="207">
        <v>8.4</v>
      </c>
      <c r="I220" s="192"/>
      <c r="L220" s="187"/>
      <c r="M220" s="193"/>
      <c r="N220" s="194"/>
      <c r="O220" s="194"/>
      <c r="P220" s="194"/>
      <c r="Q220" s="194"/>
      <c r="R220" s="194"/>
      <c r="S220" s="194"/>
      <c r="T220" s="195"/>
      <c r="AT220" s="196" t="s">
        <v>138</v>
      </c>
      <c r="AU220" s="196" t="s">
        <v>81</v>
      </c>
      <c r="AV220" s="11" t="s">
        <v>81</v>
      </c>
      <c r="AW220" s="11" t="s">
        <v>35</v>
      </c>
      <c r="AX220" s="11" t="s">
        <v>71</v>
      </c>
      <c r="AY220" s="196" t="s">
        <v>128</v>
      </c>
    </row>
    <row r="221" spans="2:65" s="13" customFormat="1">
      <c r="B221" s="208"/>
      <c r="D221" s="198" t="s">
        <v>138</v>
      </c>
      <c r="E221" s="217" t="s">
        <v>5</v>
      </c>
      <c r="F221" s="218" t="s">
        <v>147</v>
      </c>
      <c r="H221" s="219">
        <v>16.8</v>
      </c>
      <c r="I221" s="212"/>
      <c r="L221" s="208"/>
      <c r="M221" s="213"/>
      <c r="N221" s="214"/>
      <c r="O221" s="214"/>
      <c r="P221" s="214"/>
      <c r="Q221" s="214"/>
      <c r="R221" s="214"/>
      <c r="S221" s="214"/>
      <c r="T221" s="215"/>
      <c r="AT221" s="216" t="s">
        <v>138</v>
      </c>
      <c r="AU221" s="216" t="s">
        <v>81</v>
      </c>
      <c r="AV221" s="13" t="s">
        <v>136</v>
      </c>
      <c r="AW221" s="13" t="s">
        <v>35</v>
      </c>
      <c r="AX221" s="13" t="s">
        <v>79</v>
      </c>
      <c r="AY221" s="216" t="s">
        <v>128</v>
      </c>
    </row>
    <row r="222" spans="2:65" s="10" customFormat="1" ht="29.85" customHeight="1">
      <c r="B222" s="160"/>
      <c r="D222" s="171" t="s">
        <v>70</v>
      </c>
      <c r="E222" s="172" t="s">
        <v>328</v>
      </c>
      <c r="F222" s="172" t="s">
        <v>329</v>
      </c>
      <c r="I222" s="163"/>
      <c r="J222" s="173">
        <f>BK222</f>
        <v>0</v>
      </c>
      <c r="L222" s="160"/>
      <c r="M222" s="165"/>
      <c r="N222" s="166"/>
      <c r="O222" s="166"/>
      <c r="P222" s="167">
        <f>SUM(P223:P252)</f>
        <v>0</v>
      </c>
      <c r="Q222" s="166"/>
      <c r="R222" s="167">
        <f>SUM(R223:R252)</f>
        <v>0</v>
      </c>
      <c r="S222" s="166"/>
      <c r="T222" s="168">
        <f>SUM(T223:T252)</f>
        <v>4.2876630000000002</v>
      </c>
      <c r="AR222" s="161" t="s">
        <v>81</v>
      </c>
      <c r="AT222" s="169" t="s">
        <v>70</v>
      </c>
      <c r="AU222" s="169" t="s">
        <v>79</v>
      </c>
      <c r="AY222" s="161" t="s">
        <v>128</v>
      </c>
      <c r="BK222" s="170">
        <f>SUM(BK223:BK252)</f>
        <v>0</v>
      </c>
    </row>
    <row r="223" spans="2:65" s="1" customFormat="1" ht="16.5" customHeight="1">
      <c r="B223" s="174"/>
      <c r="C223" s="175" t="s">
        <v>330</v>
      </c>
      <c r="D223" s="175" t="s">
        <v>131</v>
      </c>
      <c r="E223" s="176" t="s">
        <v>331</v>
      </c>
      <c r="F223" s="177" t="s">
        <v>332</v>
      </c>
      <c r="G223" s="178" t="s">
        <v>150</v>
      </c>
      <c r="H223" s="179">
        <v>199.35</v>
      </c>
      <c r="I223" s="180"/>
      <c r="J223" s="181">
        <f>ROUND(I223*H223,2)</f>
        <v>0</v>
      </c>
      <c r="K223" s="177" t="s">
        <v>135</v>
      </c>
      <c r="L223" s="41"/>
      <c r="M223" s="182" t="s">
        <v>5</v>
      </c>
      <c r="N223" s="183" t="s">
        <v>42</v>
      </c>
      <c r="O223" s="42"/>
      <c r="P223" s="184">
        <f>O223*H223</f>
        <v>0</v>
      </c>
      <c r="Q223" s="184">
        <v>0</v>
      </c>
      <c r="R223" s="184">
        <f>Q223*H223</f>
        <v>0</v>
      </c>
      <c r="S223" s="184">
        <v>1.098E-2</v>
      </c>
      <c r="T223" s="185">
        <f>S223*H223</f>
        <v>2.188863</v>
      </c>
      <c r="AR223" s="24" t="s">
        <v>239</v>
      </c>
      <c r="AT223" s="24" t="s">
        <v>131</v>
      </c>
      <c r="AU223" s="24" t="s">
        <v>81</v>
      </c>
      <c r="AY223" s="24" t="s">
        <v>128</v>
      </c>
      <c r="BE223" s="186">
        <f>IF(N223="základní",J223,0)</f>
        <v>0</v>
      </c>
      <c r="BF223" s="186">
        <f>IF(N223="snížená",J223,0)</f>
        <v>0</v>
      </c>
      <c r="BG223" s="186">
        <f>IF(N223="zákl. přenesená",J223,0)</f>
        <v>0</v>
      </c>
      <c r="BH223" s="186">
        <f>IF(N223="sníž. přenesená",J223,0)</f>
        <v>0</v>
      </c>
      <c r="BI223" s="186">
        <f>IF(N223="nulová",J223,0)</f>
        <v>0</v>
      </c>
      <c r="BJ223" s="24" t="s">
        <v>79</v>
      </c>
      <c r="BK223" s="186">
        <f>ROUND(I223*H223,2)</f>
        <v>0</v>
      </c>
      <c r="BL223" s="24" t="s">
        <v>239</v>
      </c>
      <c r="BM223" s="24" t="s">
        <v>333</v>
      </c>
    </row>
    <row r="224" spans="2:65" s="11" customFormat="1">
      <c r="B224" s="187"/>
      <c r="D224" s="198" t="s">
        <v>138</v>
      </c>
      <c r="E224" s="196" t="s">
        <v>5</v>
      </c>
      <c r="F224" s="206" t="s">
        <v>306</v>
      </c>
      <c r="H224" s="207">
        <v>39.200000000000003</v>
      </c>
      <c r="I224" s="192"/>
      <c r="L224" s="187"/>
      <c r="M224" s="193"/>
      <c r="N224" s="194"/>
      <c r="O224" s="194"/>
      <c r="P224" s="194"/>
      <c r="Q224" s="194"/>
      <c r="R224" s="194"/>
      <c r="S224" s="194"/>
      <c r="T224" s="195"/>
      <c r="AT224" s="196" t="s">
        <v>138</v>
      </c>
      <c r="AU224" s="196" t="s">
        <v>81</v>
      </c>
      <c r="AV224" s="11" t="s">
        <v>81</v>
      </c>
      <c r="AW224" s="11" t="s">
        <v>35</v>
      </c>
      <c r="AX224" s="11" t="s">
        <v>71</v>
      </c>
      <c r="AY224" s="196" t="s">
        <v>128</v>
      </c>
    </row>
    <row r="225" spans="2:65" s="11" customFormat="1">
      <c r="B225" s="187"/>
      <c r="D225" s="198" t="s">
        <v>138</v>
      </c>
      <c r="E225" s="196" t="s">
        <v>5</v>
      </c>
      <c r="F225" s="206" t="s">
        <v>307</v>
      </c>
      <c r="H225" s="207">
        <v>21.07</v>
      </c>
      <c r="I225" s="192"/>
      <c r="L225" s="187"/>
      <c r="M225" s="193"/>
      <c r="N225" s="194"/>
      <c r="O225" s="194"/>
      <c r="P225" s="194"/>
      <c r="Q225" s="194"/>
      <c r="R225" s="194"/>
      <c r="S225" s="194"/>
      <c r="T225" s="195"/>
      <c r="AT225" s="196" t="s">
        <v>138</v>
      </c>
      <c r="AU225" s="196" t="s">
        <v>81</v>
      </c>
      <c r="AV225" s="11" t="s">
        <v>81</v>
      </c>
      <c r="AW225" s="11" t="s">
        <v>35</v>
      </c>
      <c r="AX225" s="11" t="s">
        <v>71</v>
      </c>
      <c r="AY225" s="196" t="s">
        <v>128</v>
      </c>
    </row>
    <row r="226" spans="2:65" s="11" customFormat="1">
      <c r="B226" s="187"/>
      <c r="D226" s="198" t="s">
        <v>138</v>
      </c>
      <c r="E226" s="196" t="s">
        <v>5</v>
      </c>
      <c r="F226" s="206" t="s">
        <v>334</v>
      </c>
      <c r="H226" s="207">
        <v>42.5</v>
      </c>
      <c r="I226" s="192"/>
      <c r="L226" s="187"/>
      <c r="M226" s="193"/>
      <c r="N226" s="194"/>
      <c r="O226" s="194"/>
      <c r="P226" s="194"/>
      <c r="Q226" s="194"/>
      <c r="R226" s="194"/>
      <c r="S226" s="194"/>
      <c r="T226" s="195"/>
      <c r="AT226" s="196" t="s">
        <v>138</v>
      </c>
      <c r="AU226" s="196" t="s">
        <v>81</v>
      </c>
      <c r="AV226" s="11" t="s">
        <v>81</v>
      </c>
      <c r="AW226" s="11" t="s">
        <v>35</v>
      </c>
      <c r="AX226" s="11" t="s">
        <v>71</v>
      </c>
      <c r="AY226" s="196" t="s">
        <v>128</v>
      </c>
    </row>
    <row r="227" spans="2:65" s="14" customFormat="1">
      <c r="B227" s="220"/>
      <c r="D227" s="198" t="s">
        <v>138</v>
      </c>
      <c r="E227" s="221" t="s">
        <v>5</v>
      </c>
      <c r="F227" s="222" t="s">
        <v>198</v>
      </c>
      <c r="H227" s="223">
        <v>102.77</v>
      </c>
      <c r="I227" s="224"/>
      <c r="L227" s="220"/>
      <c r="M227" s="225"/>
      <c r="N227" s="226"/>
      <c r="O227" s="226"/>
      <c r="P227" s="226"/>
      <c r="Q227" s="226"/>
      <c r="R227" s="226"/>
      <c r="S227" s="226"/>
      <c r="T227" s="227"/>
      <c r="AT227" s="221" t="s">
        <v>138</v>
      </c>
      <c r="AU227" s="221" t="s">
        <v>81</v>
      </c>
      <c r="AV227" s="14" t="s">
        <v>129</v>
      </c>
      <c r="AW227" s="14" t="s">
        <v>35</v>
      </c>
      <c r="AX227" s="14" t="s">
        <v>71</v>
      </c>
      <c r="AY227" s="221" t="s">
        <v>128</v>
      </c>
    </row>
    <row r="228" spans="2:65" s="11" customFormat="1">
      <c r="B228" s="187"/>
      <c r="D228" s="198" t="s">
        <v>138</v>
      </c>
      <c r="E228" s="196" t="s">
        <v>5</v>
      </c>
      <c r="F228" s="206" t="s">
        <v>335</v>
      </c>
      <c r="H228" s="207">
        <v>56.58</v>
      </c>
      <c r="I228" s="192"/>
      <c r="L228" s="187"/>
      <c r="M228" s="193"/>
      <c r="N228" s="194"/>
      <c r="O228" s="194"/>
      <c r="P228" s="194"/>
      <c r="Q228" s="194"/>
      <c r="R228" s="194"/>
      <c r="S228" s="194"/>
      <c r="T228" s="195"/>
      <c r="AT228" s="196" t="s">
        <v>138</v>
      </c>
      <c r="AU228" s="196" t="s">
        <v>81</v>
      </c>
      <c r="AV228" s="11" t="s">
        <v>81</v>
      </c>
      <c r="AW228" s="11" t="s">
        <v>35</v>
      </c>
      <c r="AX228" s="11" t="s">
        <v>71</v>
      </c>
      <c r="AY228" s="196" t="s">
        <v>128</v>
      </c>
    </row>
    <row r="229" spans="2:65" s="11" customFormat="1">
      <c r="B229" s="187"/>
      <c r="D229" s="198" t="s">
        <v>138</v>
      </c>
      <c r="E229" s="196" t="s">
        <v>5</v>
      </c>
      <c r="F229" s="206" t="s">
        <v>336</v>
      </c>
      <c r="H229" s="207">
        <v>40</v>
      </c>
      <c r="I229" s="192"/>
      <c r="L229" s="187"/>
      <c r="M229" s="193"/>
      <c r="N229" s="194"/>
      <c r="O229" s="194"/>
      <c r="P229" s="194"/>
      <c r="Q229" s="194"/>
      <c r="R229" s="194"/>
      <c r="S229" s="194"/>
      <c r="T229" s="195"/>
      <c r="AT229" s="196" t="s">
        <v>138</v>
      </c>
      <c r="AU229" s="196" t="s">
        <v>81</v>
      </c>
      <c r="AV229" s="11" t="s">
        <v>81</v>
      </c>
      <c r="AW229" s="11" t="s">
        <v>35</v>
      </c>
      <c r="AX229" s="11" t="s">
        <v>71</v>
      </c>
      <c r="AY229" s="196" t="s">
        <v>128</v>
      </c>
    </row>
    <row r="230" spans="2:65" s="14" customFormat="1">
      <c r="B230" s="220"/>
      <c r="D230" s="198" t="s">
        <v>138</v>
      </c>
      <c r="E230" s="221" t="s">
        <v>5</v>
      </c>
      <c r="F230" s="222" t="s">
        <v>198</v>
      </c>
      <c r="H230" s="223">
        <v>96.58</v>
      </c>
      <c r="I230" s="224"/>
      <c r="L230" s="220"/>
      <c r="M230" s="225"/>
      <c r="N230" s="226"/>
      <c r="O230" s="226"/>
      <c r="P230" s="226"/>
      <c r="Q230" s="226"/>
      <c r="R230" s="226"/>
      <c r="S230" s="226"/>
      <c r="T230" s="227"/>
      <c r="AT230" s="221" t="s">
        <v>138</v>
      </c>
      <c r="AU230" s="221" t="s">
        <v>81</v>
      </c>
      <c r="AV230" s="14" t="s">
        <v>129</v>
      </c>
      <c r="AW230" s="14" t="s">
        <v>35</v>
      </c>
      <c r="AX230" s="14" t="s">
        <v>71</v>
      </c>
      <c r="AY230" s="221" t="s">
        <v>128</v>
      </c>
    </row>
    <row r="231" spans="2:65" s="13" customFormat="1">
      <c r="B231" s="208"/>
      <c r="D231" s="188" t="s">
        <v>138</v>
      </c>
      <c r="E231" s="209" t="s">
        <v>5</v>
      </c>
      <c r="F231" s="210" t="s">
        <v>147</v>
      </c>
      <c r="H231" s="211">
        <v>199.35</v>
      </c>
      <c r="I231" s="212"/>
      <c r="L231" s="208"/>
      <c r="M231" s="213"/>
      <c r="N231" s="214"/>
      <c r="O231" s="214"/>
      <c r="P231" s="214"/>
      <c r="Q231" s="214"/>
      <c r="R231" s="214"/>
      <c r="S231" s="214"/>
      <c r="T231" s="215"/>
      <c r="AT231" s="216" t="s">
        <v>138</v>
      </c>
      <c r="AU231" s="216" t="s">
        <v>81</v>
      </c>
      <c r="AV231" s="13" t="s">
        <v>136</v>
      </c>
      <c r="AW231" s="13" t="s">
        <v>35</v>
      </c>
      <c r="AX231" s="13" t="s">
        <v>79</v>
      </c>
      <c r="AY231" s="216" t="s">
        <v>128</v>
      </c>
    </row>
    <row r="232" spans="2:65" s="1" customFormat="1" ht="16.5" customHeight="1">
      <c r="B232" s="174"/>
      <c r="C232" s="175" t="s">
        <v>337</v>
      </c>
      <c r="D232" s="175" t="s">
        <v>131</v>
      </c>
      <c r="E232" s="176" t="s">
        <v>338</v>
      </c>
      <c r="F232" s="177" t="s">
        <v>339</v>
      </c>
      <c r="G232" s="178" t="s">
        <v>150</v>
      </c>
      <c r="H232" s="179">
        <v>199.35</v>
      </c>
      <c r="I232" s="180"/>
      <c r="J232" s="181">
        <f>ROUND(I232*H232,2)</f>
        <v>0</v>
      </c>
      <c r="K232" s="177" t="s">
        <v>135</v>
      </c>
      <c r="L232" s="41"/>
      <c r="M232" s="182" t="s">
        <v>5</v>
      </c>
      <c r="N232" s="183" t="s">
        <v>42</v>
      </c>
      <c r="O232" s="42"/>
      <c r="P232" s="184">
        <f>O232*H232</f>
        <v>0</v>
      </c>
      <c r="Q232" s="184">
        <v>0</v>
      </c>
      <c r="R232" s="184">
        <f>Q232*H232</f>
        <v>0</v>
      </c>
      <c r="S232" s="184">
        <v>8.0000000000000002E-3</v>
      </c>
      <c r="T232" s="185">
        <f>S232*H232</f>
        <v>1.5948</v>
      </c>
      <c r="AR232" s="24" t="s">
        <v>239</v>
      </c>
      <c r="AT232" s="24" t="s">
        <v>131</v>
      </c>
      <c r="AU232" s="24" t="s">
        <v>81</v>
      </c>
      <c r="AY232" s="24" t="s">
        <v>128</v>
      </c>
      <c r="BE232" s="186">
        <f>IF(N232="základní",J232,0)</f>
        <v>0</v>
      </c>
      <c r="BF232" s="186">
        <f>IF(N232="snížená",J232,0)</f>
        <v>0</v>
      </c>
      <c r="BG232" s="186">
        <f>IF(N232="zákl. přenesená",J232,0)</f>
        <v>0</v>
      </c>
      <c r="BH232" s="186">
        <f>IF(N232="sníž. přenesená",J232,0)</f>
        <v>0</v>
      </c>
      <c r="BI232" s="186">
        <f>IF(N232="nulová",J232,0)</f>
        <v>0</v>
      </c>
      <c r="BJ232" s="24" t="s">
        <v>79</v>
      </c>
      <c r="BK232" s="186">
        <f>ROUND(I232*H232,2)</f>
        <v>0</v>
      </c>
      <c r="BL232" s="24" t="s">
        <v>239</v>
      </c>
      <c r="BM232" s="24" t="s">
        <v>340</v>
      </c>
    </row>
    <row r="233" spans="2:65" s="11" customFormat="1">
      <c r="B233" s="187"/>
      <c r="D233" s="198" t="s">
        <v>138</v>
      </c>
      <c r="E233" s="196" t="s">
        <v>5</v>
      </c>
      <c r="F233" s="206" t="s">
        <v>306</v>
      </c>
      <c r="H233" s="207">
        <v>39.200000000000003</v>
      </c>
      <c r="I233" s="192"/>
      <c r="L233" s="187"/>
      <c r="M233" s="193"/>
      <c r="N233" s="194"/>
      <c r="O233" s="194"/>
      <c r="P233" s="194"/>
      <c r="Q233" s="194"/>
      <c r="R233" s="194"/>
      <c r="S233" s="194"/>
      <c r="T233" s="195"/>
      <c r="AT233" s="196" t="s">
        <v>138</v>
      </c>
      <c r="AU233" s="196" t="s">
        <v>81</v>
      </c>
      <c r="AV233" s="11" t="s">
        <v>81</v>
      </c>
      <c r="AW233" s="11" t="s">
        <v>35</v>
      </c>
      <c r="AX233" s="11" t="s">
        <v>71</v>
      </c>
      <c r="AY233" s="196" t="s">
        <v>128</v>
      </c>
    </row>
    <row r="234" spans="2:65" s="11" customFormat="1">
      <c r="B234" s="187"/>
      <c r="D234" s="198" t="s">
        <v>138</v>
      </c>
      <c r="E234" s="196" t="s">
        <v>5</v>
      </c>
      <c r="F234" s="206" t="s">
        <v>307</v>
      </c>
      <c r="H234" s="207">
        <v>21.07</v>
      </c>
      <c r="I234" s="192"/>
      <c r="L234" s="187"/>
      <c r="M234" s="193"/>
      <c r="N234" s="194"/>
      <c r="O234" s="194"/>
      <c r="P234" s="194"/>
      <c r="Q234" s="194"/>
      <c r="R234" s="194"/>
      <c r="S234" s="194"/>
      <c r="T234" s="195"/>
      <c r="AT234" s="196" t="s">
        <v>138</v>
      </c>
      <c r="AU234" s="196" t="s">
        <v>81</v>
      </c>
      <c r="AV234" s="11" t="s">
        <v>81</v>
      </c>
      <c r="AW234" s="11" t="s">
        <v>35</v>
      </c>
      <c r="AX234" s="11" t="s">
        <v>71</v>
      </c>
      <c r="AY234" s="196" t="s">
        <v>128</v>
      </c>
    </row>
    <row r="235" spans="2:65" s="11" customFormat="1">
      <c r="B235" s="187"/>
      <c r="D235" s="198" t="s">
        <v>138</v>
      </c>
      <c r="E235" s="196" t="s">
        <v>5</v>
      </c>
      <c r="F235" s="206" t="s">
        <v>334</v>
      </c>
      <c r="H235" s="207">
        <v>42.5</v>
      </c>
      <c r="I235" s="192"/>
      <c r="L235" s="187"/>
      <c r="M235" s="193"/>
      <c r="N235" s="194"/>
      <c r="O235" s="194"/>
      <c r="P235" s="194"/>
      <c r="Q235" s="194"/>
      <c r="R235" s="194"/>
      <c r="S235" s="194"/>
      <c r="T235" s="195"/>
      <c r="AT235" s="196" t="s">
        <v>138</v>
      </c>
      <c r="AU235" s="196" t="s">
        <v>81</v>
      </c>
      <c r="AV235" s="11" t="s">
        <v>81</v>
      </c>
      <c r="AW235" s="11" t="s">
        <v>35</v>
      </c>
      <c r="AX235" s="11" t="s">
        <v>71</v>
      </c>
      <c r="AY235" s="196" t="s">
        <v>128</v>
      </c>
    </row>
    <row r="236" spans="2:65" s="14" customFormat="1">
      <c r="B236" s="220"/>
      <c r="D236" s="198" t="s">
        <v>138</v>
      </c>
      <c r="E236" s="221" t="s">
        <v>5</v>
      </c>
      <c r="F236" s="222" t="s">
        <v>198</v>
      </c>
      <c r="H236" s="223">
        <v>102.77</v>
      </c>
      <c r="I236" s="224"/>
      <c r="L236" s="220"/>
      <c r="M236" s="225"/>
      <c r="N236" s="226"/>
      <c r="O236" s="226"/>
      <c r="P236" s="226"/>
      <c r="Q236" s="226"/>
      <c r="R236" s="226"/>
      <c r="S236" s="226"/>
      <c r="T236" s="227"/>
      <c r="AT236" s="221" t="s">
        <v>138</v>
      </c>
      <c r="AU236" s="221" t="s">
        <v>81</v>
      </c>
      <c r="AV236" s="14" t="s">
        <v>129</v>
      </c>
      <c r="AW236" s="14" t="s">
        <v>35</v>
      </c>
      <c r="AX236" s="14" t="s">
        <v>71</v>
      </c>
      <c r="AY236" s="221" t="s">
        <v>128</v>
      </c>
    </row>
    <row r="237" spans="2:65" s="11" customFormat="1">
      <c r="B237" s="187"/>
      <c r="D237" s="198" t="s">
        <v>138</v>
      </c>
      <c r="E237" s="196" t="s">
        <v>5</v>
      </c>
      <c r="F237" s="206" t="s">
        <v>335</v>
      </c>
      <c r="H237" s="207">
        <v>56.58</v>
      </c>
      <c r="I237" s="192"/>
      <c r="L237" s="187"/>
      <c r="M237" s="193"/>
      <c r="N237" s="194"/>
      <c r="O237" s="194"/>
      <c r="P237" s="194"/>
      <c r="Q237" s="194"/>
      <c r="R237" s="194"/>
      <c r="S237" s="194"/>
      <c r="T237" s="195"/>
      <c r="AT237" s="196" t="s">
        <v>138</v>
      </c>
      <c r="AU237" s="196" t="s">
        <v>81</v>
      </c>
      <c r="AV237" s="11" t="s">
        <v>81</v>
      </c>
      <c r="AW237" s="11" t="s">
        <v>35</v>
      </c>
      <c r="AX237" s="11" t="s">
        <v>71</v>
      </c>
      <c r="AY237" s="196" t="s">
        <v>128</v>
      </c>
    </row>
    <row r="238" spans="2:65" s="11" customFormat="1">
      <c r="B238" s="187"/>
      <c r="D238" s="198" t="s">
        <v>138</v>
      </c>
      <c r="E238" s="196" t="s">
        <v>5</v>
      </c>
      <c r="F238" s="206" t="s">
        <v>336</v>
      </c>
      <c r="H238" s="207">
        <v>40</v>
      </c>
      <c r="I238" s="192"/>
      <c r="L238" s="187"/>
      <c r="M238" s="193"/>
      <c r="N238" s="194"/>
      <c r="O238" s="194"/>
      <c r="P238" s="194"/>
      <c r="Q238" s="194"/>
      <c r="R238" s="194"/>
      <c r="S238" s="194"/>
      <c r="T238" s="195"/>
      <c r="AT238" s="196" t="s">
        <v>138</v>
      </c>
      <c r="AU238" s="196" t="s">
        <v>81</v>
      </c>
      <c r="AV238" s="11" t="s">
        <v>81</v>
      </c>
      <c r="AW238" s="11" t="s">
        <v>35</v>
      </c>
      <c r="AX238" s="11" t="s">
        <v>71</v>
      </c>
      <c r="AY238" s="196" t="s">
        <v>128</v>
      </c>
    </row>
    <row r="239" spans="2:65" s="14" customFormat="1">
      <c r="B239" s="220"/>
      <c r="D239" s="198" t="s">
        <v>138</v>
      </c>
      <c r="E239" s="221" t="s">
        <v>5</v>
      </c>
      <c r="F239" s="222" t="s">
        <v>198</v>
      </c>
      <c r="H239" s="223">
        <v>96.58</v>
      </c>
      <c r="I239" s="224"/>
      <c r="L239" s="220"/>
      <c r="M239" s="225"/>
      <c r="N239" s="226"/>
      <c r="O239" s="226"/>
      <c r="P239" s="226"/>
      <c r="Q239" s="226"/>
      <c r="R239" s="226"/>
      <c r="S239" s="226"/>
      <c r="T239" s="227"/>
      <c r="AT239" s="221" t="s">
        <v>138</v>
      </c>
      <c r="AU239" s="221" t="s">
        <v>81</v>
      </c>
      <c r="AV239" s="14" t="s">
        <v>129</v>
      </c>
      <c r="AW239" s="14" t="s">
        <v>35</v>
      </c>
      <c r="AX239" s="14" t="s">
        <v>71</v>
      </c>
      <c r="AY239" s="221" t="s">
        <v>128</v>
      </c>
    </row>
    <row r="240" spans="2:65" s="13" customFormat="1">
      <c r="B240" s="208"/>
      <c r="D240" s="188" t="s">
        <v>138</v>
      </c>
      <c r="E240" s="209" t="s">
        <v>5</v>
      </c>
      <c r="F240" s="210" t="s">
        <v>147</v>
      </c>
      <c r="H240" s="211">
        <v>199.35</v>
      </c>
      <c r="I240" s="212"/>
      <c r="L240" s="208"/>
      <c r="M240" s="213"/>
      <c r="N240" s="214"/>
      <c r="O240" s="214"/>
      <c r="P240" s="214"/>
      <c r="Q240" s="214"/>
      <c r="R240" s="214"/>
      <c r="S240" s="214"/>
      <c r="T240" s="215"/>
      <c r="AT240" s="216" t="s">
        <v>138</v>
      </c>
      <c r="AU240" s="216" t="s">
        <v>81</v>
      </c>
      <c r="AV240" s="13" t="s">
        <v>136</v>
      </c>
      <c r="AW240" s="13" t="s">
        <v>35</v>
      </c>
      <c r="AX240" s="13" t="s">
        <v>79</v>
      </c>
      <c r="AY240" s="216" t="s">
        <v>128</v>
      </c>
    </row>
    <row r="241" spans="2:65" s="1" customFormat="1" ht="38.25" customHeight="1">
      <c r="B241" s="174"/>
      <c r="C241" s="175" t="s">
        <v>341</v>
      </c>
      <c r="D241" s="175" t="s">
        <v>131</v>
      </c>
      <c r="E241" s="176" t="s">
        <v>342</v>
      </c>
      <c r="F241" s="177" t="s">
        <v>343</v>
      </c>
      <c r="G241" s="178" t="s">
        <v>344</v>
      </c>
      <c r="H241" s="179">
        <v>21</v>
      </c>
      <c r="I241" s="180"/>
      <c r="J241" s="181">
        <f>ROUND(I241*H241,2)</f>
        <v>0</v>
      </c>
      <c r="K241" s="177" t="s">
        <v>135</v>
      </c>
      <c r="L241" s="41"/>
      <c r="M241" s="182" t="s">
        <v>5</v>
      </c>
      <c r="N241" s="183" t="s">
        <v>42</v>
      </c>
      <c r="O241" s="42"/>
      <c r="P241" s="184">
        <f>O241*H241</f>
        <v>0</v>
      </c>
      <c r="Q241" s="184">
        <v>0</v>
      </c>
      <c r="R241" s="184">
        <f>Q241*H241</f>
        <v>0</v>
      </c>
      <c r="S241" s="184">
        <v>2.4E-2</v>
      </c>
      <c r="T241" s="185">
        <f>S241*H241</f>
        <v>0.504</v>
      </c>
      <c r="AR241" s="24" t="s">
        <v>239</v>
      </c>
      <c r="AT241" s="24" t="s">
        <v>131</v>
      </c>
      <c r="AU241" s="24" t="s">
        <v>81</v>
      </c>
      <c r="AY241" s="24" t="s">
        <v>128</v>
      </c>
      <c r="BE241" s="186">
        <f>IF(N241="základní",J241,0)</f>
        <v>0</v>
      </c>
      <c r="BF241" s="186">
        <f>IF(N241="snížená",J241,0)</f>
        <v>0</v>
      </c>
      <c r="BG241" s="186">
        <f>IF(N241="zákl. přenesená",J241,0)</f>
        <v>0</v>
      </c>
      <c r="BH241" s="186">
        <f>IF(N241="sníž. přenesená",J241,0)</f>
        <v>0</v>
      </c>
      <c r="BI241" s="186">
        <f>IF(N241="nulová",J241,0)</f>
        <v>0</v>
      </c>
      <c r="BJ241" s="24" t="s">
        <v>79</v>
      </c>
      <c r="BK241" s="186">
        <f>ROUND(I241*H241,2)</f>
        <v>0</v>
      </c>
      <c r="BL241" s="24" t="s">
        <v>239</v>
      </c>
      <c r="BM241" s="24" t="s">
        <v>345</v>
      </c>
    </row>
    <row r="242" spans="2:65" s="11" customFormat="1">
      <c r="B242" s="187"/>
      <c r="D242" s="198" t="s">
        <v>138</v>
      </c>
      <c r="E242" s="196" t="s">
        <v>5</v>
      </c>
      <c r="F242" s="206" t="s">
        <v>346</v>
      </c>
      <c r="H242" s="207">
        <v>1</v>
      </c>
      <c r="I242" s="192"/>
      <c r="L242" s="187"/>
      <c r="M242" s="193"/>
      <c r="N242" s="194"/>
      <c r="O242" s="194"/>
      <c r="P242" s="194"/>
      <c r="Q242" s="194"/>
      <c r="R242" s="194"/>
      <c r="S242" s="194"/>
      <c r="T242" s="195"/>
      <c r="AT242" s="196" t="s">
        <v>138</v>
      </c>
      <c r="AU242" s="196" t="s">
        <v>81</v>
      </c>
      <c r="AV242" s="11" t="s">
        <v>81</v>
      </c>
      <c r="AW242" s="11" t="s">
        <v>35</v>
      </c>
      <c r="AX242" s="11" t="s">
        <v>71</v>
      </c>
      <c r="AY242" s="196" t="s">
        <v>128</v>
      </c>
    </row>
    <row r="243" spans="2:65" s="11" customFormat="1">
      <c r="B243" s="187"/>
      <c r="D243" s="198" t="s">
        <v>138</v>
      </c>
      <c r="E243" s="196" t="s">
        <v>5</v>
      </c>
      <c r="F243" s="206" t="s">
        <v>347</v>
      </c>
      <c r="H243" s="207">
        <v>1</v>
      </c>
      <c r="I243" s="192"/>
      <c r="L243" s="187"/>
      <c r="M243" s="193"/>
      <c r="N243" s="194"/>
      <c r="O243" s="194"/>
      <c r="P243" s="194"/>
      <c r="Q243" s="194"/>
      <c r="R243" s="194"/>
      <c r="S243" s="194"/>
      <c r="T243" s="195"/>
      <c r="AT243" s="196" t="s">
        <v>138</v>
      </c>
      <c r="AU243" s="196" t="s">
        <v>81</v>
      </c>
      <c r="AV243" s="11" t="s">
        <v>81</v>
      </c>
      <c r="AW243" s="11" t="s">
        <v>35</v>
      </c>
      <c r="AX243" s="11" t="s">
        <v>71</v>
      </c>
      <c r="AY243" s="196" t="s">
        <v>128</v>
      </c>
    </row>
    <row r="244" spans="2:65" s="11" customFormat="1">
      <c r="B244" s="187"/>
      <c r="D244" s="198" t="s">
        <v>138</v>
      </c>
      <c r="E244" s="196" t="s">
        <v>5</v>
      </c>
      <c r="F244" s="206" t="s">
        <v>348</v>
      </c>
      <c r="H244" s="207">
        <v>2</v>
      </c>
      <c r="I244" s="192"/>
      <c r="L244" s="187"/>
      <c r="M244" s="193"/>
      <c r="N244" s="194"/>
      <c r="O244" s="194"/>
      <c r="P244" s="194"/>
      <c r="Q244" s="194"/>
      <c r="R244" s="194"/>
      <c r="S244" s="194"/>
      <c r="T244" s="195"/>
      <c r="AT244" s="196" t="s">
        <v>138</v>
      </c>
      <c r="AU244" s="196" t="s">
        <v>81</v>
      </c>
      <c r="AV244" s="11" t="s">
        <v>81</v>
      </c>
      <c r="AW244" s="11" t="s">
        <v>35</v>
      </c>
      <c r="AX244" s="11" t="s">
        <v>71</v>
      </c>
      <c r="AY244" s="196" t="s">
        <v>128</v>
      </c>
    </row>
    <row r="245" spans="2:65" s="11" customFormat="1">
      <c r="B245" s="187"/>
      <c r="D245" s="198" t="s">
        <v>138</v>
      </c>
      <c r="E245" s="196" t="s">
        <v>5</v>
      </c>
      <c r="F245" s="206" t="s">
        <v>349</v>
      </c>
      <c r="H245" s="207">
        <v>3</v>
      </c>
      <c r="I245" s="192"/>
      <c r="L245" s="187"/>
      <c r="M245" s="193"/>
      <c r="N245" s="194"/>
      <c r="O245" s="194"/>
      <c r="P245" s="194"/>
      <c r="Q245" s="194"/>
      <c r="R245" s="194"/>
      <c r="S245" s="194"/>
      <c r="T245" s="195"/>
      <c r="AT245" s="196" t="s">
        <v>138</v>
      </c>
      <c r="AU245" s="196" t="s">
        <v>81</v>
      </c>
      <c r="AV245" s="11" t="s">
        <v>81</v>
      </c>
      <c r="AW245" s="11" t="s">
        <v>35</v>
      </c>
      <c r="AX245" s="11" t="s">
        <v>71</v>
      </c>
      <c r="AY245" s="196" t="s">
        <v>128</v>
      </c>
    </row>
    <row r="246" spans="2:65" s="11" customFormat="1">
      <c r="B246" s="187"/>
      <c r="D246" s="198" t="s">
        <v>138</v>
      </c>
      <c r="E246" s="196" t="s">
        <v>5</v>
      </c>
      <c r="F246" s="206" t="s">
        <v>350</v>
      </c>
      <c r="H246" s="207">
        <v>4</v>
      </c>
      <c r="I246" s="192"/>
      <c r="L246" s="187"/>
      <c r="M246" s="193"/>
      <c r="N246" s="194"/>
      <c r="O246" s="194"/>
      <c r="P246" s="194"/>
      <c r="Q246" s="194"/>
      <c r="R246" s="194"/>
      <c r="S246" s="194"/>
      <c r="T246" s="195"/>
      <c r="AT246" s="196" t="s">
        <v>138</v>
      </c>
      <c r="AU246" s="196" t="s">
        <v>81</v>
      </c>
      <c r="AV246" s="11" t="s">
        <v>81</v>
      </c>
      <c r="AW246" s="11" t="s">
        <v>35</v>
      </c>
      <c r="AX246" s="11" t="s">
        <v>71</v>
      </c>
      <c r="AY246" s="196" t="s">
        <v>128</v>
      </c>
    </row>
    <row r="247" spans="2:65" s="11" customFormat="1">
      <c r="B247" s="187"/>
      <c r="D247" s="198" t="s">
        <v>138</v>
      </c>
      <c r="E247" s="196" t="s">
        <v>5</v>
      </c>
      <c r="F247" s="206" t="s">
        <v>351</v>
      </c>
      <c r="H247" s="207">
        <v>1</v>
      </c>
      <c r="I247" s="192"/>
      <c r="L247" s="187"/>
      <c r="M247" s="193"/>
      <c r="N247" s="194"/>
      <c r="O247" s="194"/>
      <c r="P247" s="194"/>
      <c r="Q247" s="194"/>
      <c r="R247" s="194"/>
      <c r="S247" s="194"/>
      <c r="T247" s="195"/>
      <c r="AT247" s="196" t="s">
        <v>138</v>
      </c>
      <c r="AU247" s="196" t="s">
        <v>81</v>
      </c>
      <c r="AV247" s="11" t="s">
        <v>81</v>
      </c>
      <c r="AW247" s="11" t="s">
        <v>35</v>
      </c>
      <c r="AX247" s="11" t="s">
        <v>71</v>
      </c>
      <c r="AY247" s="196" t="s">
        <v>128</v>
      </c>
    </row>
    <row r="248" spans="2:65" s="11" customFormat="1">
      <c r="B248" s="187"/>
      <c r="D248" s="198" t="s">
        <v>138</v>
      </c>
      <c r="E248" s="196" t="s">
        <v>5</v>
      </c>
      <c r="F248" s="206" t="s">
        <v>352</v>
      </c>
      <c r="H248" s="207">
        <v>1</v>
      </c>
      <c r="I248" s="192"/>
      <c r="L248" s="187"/>
      <c r="M248" s="193"/>
      <c r="N248" s="194"/>
      <c r="O248" s="194"/>
      <c r="P248" s="194"/>
      <c r="Q248" s="194"/>
      <c r="R248" s="194"/>
      <c r="S248" s="194"/>
      <c r="T248" s="195"/>
      <c r="AT248" s="196" t="s">
        <v>138</v>
      </c>
      <c r="AU248" s="196" t="s">
        <v>81</v>
      </c>
      <c r="AV248" s="11" t="s">
        <v>81</v>
      </c>
      <c r="AW248" s="11" t="s">
        <v>35</v>
      </c>
      <c r="AX248" s="11" t="s">
        <v>71</v>
      </c>
      <c r="AY248" s="196" t="s">
        <v>128</v>
      </c>
    </row>
    <row r="249" spans="2:65" s="11" customFormat="1">
      <c r="B249" s="187"/>
      <c r="D249" s="198" t="s">
        <v>138</v>
      </c>
      <c r="E249" s="196" t="s">
        <v>5</v>
      </c>
      <c r="F249" s="206" t="s">
        <v>349</v>
      </c>
      <c r="H249" s="207">
        <v>3</v>
      </c>
      <c r="I249" s="192"/>
      <c r="L249" s="187"/>
      <c r="M249" s="193"/>
      <c r="N249" s="194"/>
      <c r="O249" s="194"/>
      <c r="P249" s="194"/>
      <c r="Q249" s="194"/>
      <c r="R249" s="194"/>
      <c r="S249" s="194"/>
      <c r="T249" s="195"/>
      <c r="AT249" s="196" t="s">
        <v>138</v>
      </c>
      <c r="AU249" s="196" t="s">
        <v>81</v>
      </c>
      <c r="AV249" s="11" t="s">
        <v>81</v>
      </c>
      <c r="AW249" s="11" t="s">
        <v>35</v>
      </c>
      <c r="AX249" s="11" t="s">
        <v>71</v>
      </c>
      <c r="AY249" s="196" t="s">
        <v>128</v>
      </c>
    </row>
    <row r="250" spans="2:65" s="11" customFormat="1">
      <c r="B250" s="187"/>
      <c r="D250" s="198" t="s">
        <v>138</v>
      </c>
      <c r="E250" s="196" t="s">
        <v>5</v>
      </c>
      <c r="F250" s="206" t="s">
        <v>350</v>
      </c>
      <c r="H250" s="207">
        <v>4</v>
      </c>
      <c r="I250" s="192"/>
      <c r="L250" s="187"/>
      <c r="M250" s="193"/>
      <c r="N250" s="194"/>
      <c r="O250" s="194"/>
      <c r="P250" s="194"/>
      <c r="Q250" s="194"/>
      <c r="R250" s="194"/>
      <c r="S250" s="194"/>
      <c r="T250" s="195"/>
      <c r="AT250" s="196" t="s">
        <v>138</v>
      </c>
      <c r="AU250" s="196" t="s">
        <v>81</v>
      </c>
      <c r="AV250" s="11" t="s">
        <v>81</v>
      </c>
      <c r="AW250" s="11" t="s">
        <v>35</v>
      </c>
      <c r="AX250" s="11" t="s">
        <v>71</v>
      </c>
      <c r="AY250" s="196" t="s">
        <v>128</v>
      </c>
    </row>
    <row r="251" spans="2:65" s="11" customFormat="1">
      <c r="B251" s="187"/>
      <c r="D251" s="198" t="s">
        <v>138</v>
      </c>
      <c r="E251" s="196" t="s">
        <v>5</v>
      </c>
      <c r="F251" s="206" t="s">
        <v>353</v>
      </c>
      <c r="H251" s="207">
        <v>1</v>
      </c>
      <c r="I251" s="192"/>
      <c r="L251" s="187"/>
      <c r="M251" s="193"/>
      <c r="N251" s="194"/>
      <c r="O251" s="194"/>
      <c r="P251" s="194"/>
      <c r="Q251" s="194"/>
      <c r="R251" s="194"/>
      <c r="S251" s="194"/>
      <c r="T251" s="195"/>
      <c r="AT251" s="196" t="s">
        <v>138</v>
      </c>
      <c r="AU251" s="196" t="s">
        <v>81</v>
      </c>
      <c r="AV251" s="11" t="s">
        <v>81</v>
      </c>
      <c r="AW251" s="11" t="s">
        <v>35</v>
      </c>
      <c r="AX251" s="11" t="s">
        <v>71</v>
      </c>
      <c r="AY251" s="196" t="s">
        <v>128</v>
      </c>
    </row>
    <row r="252" spans="2:65" s="13" customFormat="1">
      <c r="B252" s="208"/>
      <c r="D252" s="198" t="s">
        <v>138</v>
      </c>
      <c r="E252" s="217" t="s">
        <v>5</v>
      </c>
      <c r="F252" s="218" t="s">
        <v>147</v>
      </c>
      <c r="H252" s="219">
        <v>21</v>
      </c>
      <c r="I252" s="212"/>
      <c r="L252" s="208"/>
      <c r="M252" s="213"/>
      <c r="N252" s="214"/>
      <c r="O252" s="214"/>
      <c r="P252" s="214"/>
      <c r="Q252" s="214"/>
      <c r="R252" s="214"/>
      <c r="S252" s="214"/>
      <c r="T252" s="215"/>
      <c r="AT252" s="216" t="s">
        <v>138</v>
      </c>
      <c r="AU252" s="216" t="s">
        <v>81</v>
      </c>
      <c r="AV252" s="13" t="s">
        <v>136</v>
      </c>
      <c r="AW252" s="13" t="s">
        <v>35</v>
      </c>
      <c r="AX252" s="13" t="s">
        <v>79</v>
      </c>
      <c r="AY252" s="216" t="s">
        <v>128</v>
      </c>
    </row>
    <row r="253" spans="2:65" s="10" customFormat="1" ht="29.85" customHeight="1">
      <c r="B253" s="160"/>
      <c r="D253" s="171" t="s">
        <v>70</v>
      </c>
      <c r="E253" s="172" t="s">
        <v>354</v>
      </c>
      <c r="F253" s="172" t="s">
        <v>355</v>
      </c>
      <c r="I253" s="163"/>
      <c r="J253" s="173">
        <f>BK253</f>
        <v>0</v>
      </c>
      <c r="L253" s="160"/>
      <c r="M253" s="165"/>
      <c r="N253" s="166"/>
      <c r="O253" s="166"/>
      <c r="P253" s="167">
        <f>SUM(P254:P281)</f>
        <v>0</v>
      </c>
      <c r="Q253" s="166"/>
      <c r="R253" s="167">
        <f>SUM(R254:R281)</f>
        <v>0</v>
      </c>
      <c r="S253" s="166"/>
      <c r="T253" s="168">
        <f>SUM(T254:T281)</f>
        <v>1.439757</v>
      </c>
      <c r="AR253" s="161" t="s">
        <v>81</v>
      </c>
      <c r="AT253" s="169" t="s">
        <v>70</v>
      </c>
      <c r="AU253" s="169" t="s">
        <v>79</v>
      </c>
      <c r="AY253" s="161" t="s">
        <v>128</v>
      </c>
      <c r="BK253" s="170">
        <f>SUM(BK254:BK281)</f>
        <v>0</v>
      </c>
    </row>
    <row r="254" spans="2:65" s="1" customFormat="1" ht="16.5" customHeight="1">
      <c r="B254" s="174"/>
      <c r="C254" s="175" t="s">
        <v>356</v>
      </c>
      <c r="D254" s="175" t="s">
        <v>131</v>
      </c>
      <c r="E254" s="176" t="s">
        <v>357</v>
      </c>
      <c r="F254" s="177" t="s">
        <v>358</v>
      </c>
      <c r="G254" s="178" t="s">
        <v>150</v>
      </c>
      <c r="H254" s="179">
        <v>427.8</v>
      </c>
      <c r="I254" s="180"/>
      <c r="J254" s="181">
        <f>ROUND(I254*H254,2)</f>
        <v>0</v>
      </c>
      <c r="K254" s="177" t="s">
        <v>135</v>
      </c>
      <c r="L254" s="41"/>
      <c r="M254" s="182" t="s">
        <v>5</v>
      </c>
      <c r="N254" s="183" t="s">
        <v>42</v>
      </c>
      <c r="O254" s="42"/>
      <c r="P254" s="184">
        <f>O254*H254</f>
        <v>0</v>
      </c>
      <c r="Q254" s="184">
        <v>0</v>
      </c>
      <c r="R254" s="184">
        <f>Q254*H254</f>
        <v>0</v>
      </c>
      <c r="S254" s="184">
        <v>0</v>
      </c>
      <c r="T254" s="185">
        <f>S254*H254</f>
        <v>0</v>
      </c>
      <c r="AR254" s="24" t="s">
        <v>239</v>
      </c>
      <c r="AT254" s="24" t="s">
        <v>131</v>
      </c>
      <c r="AU254" s="24" t="s">
        <v>81</v>
      </c>
      <c r="AY254" s="24" t="s">
        <v>128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24" t="s">
        <v>79</v>
      </c>
      <c r="BK254" s="186">
        <f>ROUND(I254*H254,2)</f>
        <v>0</v>
      </c>
      <c r="BL254" s="24" t="s">
        <v>239</v>
      </c>
      <c r="BM254" s="24" t="s">
        <v>359</v>
      </c>
    </row>
    <row r="255" spans="2:65" s="11" customFormat="1">
      <c r="B255" s="187"/>
      <c r="D255" s="198" t="s">
        <v>138</v>
      </c>
      <c r="E255" s="196" t="s">
        <v>5</v>
      </c>
      <c r="F255" s="206" t="s">
        <v>360</v>
      </c>
      <c r="H255" s="207">
        <v>124.2</v>
      </c>
      <c r="I255" s="192"/>
      <c r="L255" s="187"/>
      <c r="M255" s="193"/>
      <c r="N255" s="194"/>
      <c r="O255" s="194"/>
      <c r="P255" s="194"/>
      <c r="Q255" s="194"/>
      <c r="R255" s="194"/>
      <c r="S255" s="194"/>
      <c r="T255" s="195"/>
      <c r="AT255" s="196" t="s">
        <v>138</v>
      </c>
      <c r="AU255" s="196" t="s">
        <v>81</v>
      </c>
      <c r="AV255" s="11" t="s">
        <v>81</v>
      </c>
      <c r="AW255" s="11" t="s">
        <v>35</v>
      </c>
      <c r="AX255" s="11" t="s">
        <v>71</v>
      </c>
      <c r="AY255" s="196" t="s">
        <v>128</v>
      </c>
    </row>
    <row r="256" spans="2:65" s="11" customFormat="1">
      <c r="B256" s="187"/>
      <c r="D256" s="198" t="s">
        <v>138</v>
      </c>
      <c r="E256" s="196" t="s">
        <v>5</v>
      </c>
      <c r="F256" s="206" t="s">
        <v>361</v>
      </c>
      <c r="H256" s="207">
        <v>146.75</v>
      </c>
      <c r="I256" s="192"/>
      <c r="L256" s="187"/>
      <c r="M256" s="193"/>
      <c r="N256" s="194"/>
      <c r="O256" s="194"/>
      <c r="P256" s="194"/>
      <c r="Q256" s="194"/>
      <c r="R256" s="194"/>
      <c r="S256" s="194"/>
      <c r="T256" s="195"/>
      <c r="AT256" s="196" t="s">
        <v>138</v>
      </c>
      <c r="AU256" s="196" t="s">
        <v>81</v>
      </c>
      <c r="AV256" s="11" t="s">
        <v>81</v>
      </c>
      <c r="AW256" s="11" t="s">
        <v>35</v>
      </c>
      <c r="AX256" s="11" t="s">
        <v>71</v>
      </c>
      <c r="AY256" s="196" t="s">
        <v>128</v>
      </c>
    </row>
    <row r="257" spans="2:65" s="14" customFormat="1">
      <c r="B257" s="220"/>
      <c r="D257" s="198" t="s">
        <v>138</v>
      </c>
      <c r="E257" s="221" t="s">
        <v>5</v>
      </c>
      <c r="F257" s="222" t="s">
        <v>198</v>
      </c>
      <c r="H257" s="223">
        <v>270.95</v>
      </c>
      <c r="I257" s="224"/>
      <c r="L257" s="220"/>
      <c r="M257" s="225"/>
      <c r="N257" s="226"/>
      <c r="O257" s="226"/>
      <c r="P257" s="226"/>
      <c r="Q257" s="226"/>
      <c r="R257" s="226"/>
      <c r="S257" s="226"/>
      <c r="T257" s="227"/>
      <c r="AT257" s="221" t="s">
        <v>138</v>
      </c>
      <c r="AU257" s="221" t="s">
        <v>81</v>
      </c>
      <c r="AV257" s="14" t="s">
        <v>129</v>
      </c>
      <c r="AW257" s="14" t="s">
        <v>35</v>
      </c>
      <c r="AX257" s="14" t="s">
        <v>71</v>
      </c>
      <c r="AY257" s="221" t="s">
        <v>128</v>
      </c>
    </row>
    <row r="258" spans="2:65" s="11" customFormat="1">
      <c r="B258" s="187"/>
      <c r="D258" s="198" t="s">
        <v>138</v>
      </c>
      <c r="E258" s="196" t="s">
        <v>5</v>
      </c>
      <c r="F258" s="206" t="s">
        <v>362</v>
      </c>
      <c r="H258" s="207">
        <v>156.85</v>
      </c>
      <c r="I258" s="192"/>
      <c r="L258" s="187"/>
      <c r="M258" s="193"/>
      <c r="N258" s="194"/>
      <c r="O258" s="194"/>
      <c r="P258" s="194"/>
      <c r="Q258" s="194"/>
      <c r="R258" s="194"/>
      <c r="S258" s="194"/>
      <c r="T258" s="195"/>
      <c r="AT258" s="196" t="s">
        <v>138</v>
      </c>
      <c r="AU258" s="196" t="s">
        <v>81</v>
      </c>
      <c r="AV258" s="11" t="s">
        <v>81</v>
      </c>
      <c r="AW258" s="11" t="s">
        <v>35</v>
      </c>
      <c r="AX258" s="11" t="s">
        <v>71</v>
      </c>
      <c r="AY258" s="196" t="s">
        <v>128</v>
      </c>
    </row>
    <row r="259" spans="2:65" s="14" customFormat="1">
      <c r="B259" s="220"/>
      <c r="D259" s="198" t="s">
        <v>138</v>
      </c>
      <c r="E259" s="221" t="s">
        <v>5</v>
      </c>
      <c r="F259" s="222" t="s">
        <v>198</v>
      </c>
      <c r="H259" s="223">
        <v>156.85</v>
      </c>
      <c r="I259" s="224"/>
      <c r="L259" s="220"/>
      <c r="M259" s="225"/>
      <c r="N259" s="226"/>
      <c r="O259" s="226"/>
      <c r="P259" s="226"/>
      <c r="Q259" s="226"/>
      <c r="R259" s="226"/>
      <c r="S259" s="226"/>
      <c r="T259" s="227"/>
      <c r="AT259" s="221" t="s">
        <v>138</v>
      </c>
      <c r="AU259" s="221" t="s">
        <v>81</v>
      </c>
      <c r="AV259" s="14" t="s">
        <v>129</v>
      </c>
      <c r="AW259" s="14" t="s">
        <v>35</v>
      </c>
      <c r="AX259" s="14" t="s">
        <v>71</v>
      </c>
      <c r="AY259" s="221" t="s">
        <v>128</v>
      </c>
    </row>
    <row r="260" spans="2:65" s="13" customFormat="1">
      <c r="B260" s="208"/>
      <c r="D260" s="188" t="s">
        <v>138</v>
      </c>
      <c r="E260" s="209" t="s">
        <v>363</v>
      </c>
      <c r="F260" s="210" t="s">
        <v>147</v>
      </c>
      <c r="H260" s="211">
        <v>427.8</v>
      </c>
      <c r="I260" s="212"/>
      <c r="L260" s="208"/>
      <c r="M260" s="213"/>
      <c r="N260" s="214"/>
      <c r="O260" s="214"/>
      <c r="P260" s="214"/>
      <c r="Q260" s="214"/>
      <c r="R260" s="214"/>
      <c r="S260" s="214"/>
      <c r="T260" s="215"/>
      <c r="AT260" s="216" t="s">
        <v>138</v>
      </c>
      <c r="AU260" s="216" t="s">
        <v>81</v>
      </c>
      <c r="AV260" s="13" t="s">
        <v>136</v>
      </c>
      <c r="AW260" s="13" t="s">
        <v>35</v>
      </c>
      <c r="AX260" s="13" t="s">
        <v>79</v>
      </c>
      <c r="AY260" s="216" t="s">
        <v>128</v>
      </c>
    </row>
    <row r="261" spans="2:65" s="1" customFormat="1" ht="16.5" customHeight="1">
      <c r="B261" s="174"/>
      <c r="C261" s="175" t="s">
        <v>364</v>
      </c>
      <c r="D261" s="175" t="s">
        <v>131</v>
      </c>
      <c r="E261" s="176" t="s">
        <v>365</v>
      </c>
      <c r="F261" s="177" t="s">
        <v>366</v>
      </c>
      <c r="G261" s="178" t="s">
        <v>150</v>
      </c>
      <c r="H261" s="179">
        <v>454.41899999999998</v>
      </c>
      <c r="I261" s="180"/>
      <c r="J261" s="181">
        <f>ROUND(I261*H261,2)</f>
        <v>0</v>
      </c>
      <c r="K261" s="177" t="s">
        <v>135</v>
      </c>
      <c r="L261" s="41"/>
      <c r="M261" s="182" t="s">
        <v>5</v>
      </c>
      <c r="N261" s="183" t="s">
        <v>42</v>
      </c>
      <c r="O261" s="42"/>
      <c r="P261" s="184">
        <f>O261*H261</f>
        <v>0</v>
      </c>
      <c r="Q261" s="184">
        <v>0</v>
      </c>
      <c r="R261" s="184">
        <f>Q261*H261</f>
        <v>0</v>
      </c>
      <c r="S261" s="184">
        <v>3.0000000000000001E-3</v>
      </c>
      <c r="T261" s="185">
        <f>S261*H261</f>
        <v>1.3632569999999999</v>
      </c>
      <c r="AR261" s="24" t="s">
        <v>239</v>
      </c>
      <c r="AT261" s="24" t="s">
        <v>131</v>
      </c>
      <c r="AU261" s="24" t="s">
        <v>81</v>
      </c>
      <c r="AY261" s="24" t="s">
        <v>128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24" t="s">
        <v>79</v>
      </c>
      <c r="BK261" s="186">
        <f>ROUND(I261*H261,2)</f>
        <v>0</v>
      </c>
      <c r="BL261" s="24" t="s">
        <v>239</v>
      </c>
      <c r="BM261" s="24" t="s">
        <v>367</v>
      </c>
    </row>
    <row r="262" spans="2:65" s="11" customFormat="1">
      <c r="B262" s="187"/>
      <c r="D262" s="198" t="s">
        <v>138</v>
      </c>
      <c r="E262" s="196" t="s">
        <v>5</v>
      </c>
      <c r="F262" s="206" t="s">
        <v>315</v>
      </c>
      <c r="H262" s="207">
        <v>49.5</v>
      </c>
      <c r="I262" s="192"/>
      <c r="L262" s="187"/>
      <c r="M262" s="193"/>
      <c r="N262" s="194"/>
      <c r="O262" s="194"/>
      <c r="P262" s="194"/>
      <c r="Q262" s="194"/>
      <c r="R262" s="194"/>
      <c r="S262" s="194"/>
      <c r="T262" s="195"/>
      <c r="AT262" s="196" t="s">
        <v>138</v>
      </c>
      <c r="AU262" s="196" t="s">
        <v>81</v>
      </c>
      <c r="AV262" s="11" t="s">
        <v>81</v>
      </c>
      <c r="AW262" s="11" t="s">
        <v>35</v>
      </c>
      <c r="AX262" s="11" t="s">
        <v>71</v>
      </c>
      <c r="AY262" s="196" t="s">
        <v>128</v>
      </c>
    </row>
    <row r="263" spans="2:65" s="11" customFormat="1">
      <c r="B263" s="187"/>
      <c r="D263" s="198" t="s">
        <v>138</v>
      </c>
      <c r="E263" s="196" t="s">
        <v>5</v>
      </c>
      <c r="F263" s="206" t="s">
        <v>368</v>
      </c>
      <c r="H263" s="207">
        <v>76</v>
      </c>
      <c r="I263" s="192"/>
      <c r="L263" s="187"/>
      <c r="M263" s="193"/>
      <c r="N263" s="194"/>
      <c r="O263" s="194"/>
      <c r="P263" s="194"/>
      <c r="Q263" s="194"/>
      <c r="R263" s="194"/>
      <c r="S263" s="194"/>
      <c r="T263" s="195"/>
      <c r="AT263" s="196" t="s">
        <v>138</v>
      </c>
      <c r="AU263" s="196" t="s">
        <v>81</v>
      </c>
      <c r="AV263" s="11" t="s">
        <v>81</v>
      </c>
      <c r="AW263" s="11" t="s">
        <v>35</v>
      </c>
      <c r="AX263" s="11" t="s">
        <v>71</v>
      </c>
      <c r="AY263" s="196" t="s">
        <v>128</v>
      </c>
    </row>
    <row r="264" spans="2:65" s="11" customFormat="1" ht="27">
      <c r="B264" s="187"/>
      <c r="D264" s="198" t="s">
        <v>138</v>
      </c>
      <c r="E264" s="196" t="s">
        <v>5</v>
      </c>
      <c r="F264" s="206" t="s">
        <v>369</v>
      </c>
      <c r="H264" s="207">
        <v>129.41900000000001</v>
      </c>
      <c r="I264" s="192"/>
      <c r="L264" s="187"/>
      <c r="M264" s="193"/>
      <c r="N264" s="194"/>
      <c r="O264" s="194"/>
      <c r="P264" s="194"/>
      <c r="Q264" s="194"/>
      <c r="R264" s="194"/>
      <c r="S264" s="194"/>
      <c r="T264" s="195"/>
      <c r="AT264" s="196" t="s">
        <v>138</v>
      </c>
      <c r="AU264" s="196" t="s">
        <v>81</v>
      </c>
      <c r="AV264" s="11" t="s">
        <v>81</v>
      </c>
      <c r="AW264" s="11" t="s">
        <v>35</v>
      </c>
      <c r="AX264" s="11" t="s">
        <v>71</v>
      </c>
      <c r="AY264" s="196" t="s">
        <v>128</v>
      </c>
    </row>
    <row r="265" spans="2:65" s="14" customFormat="1">
      <c r="B265" s="220"/>
      <c r="D265" s="198" t="s">
        <v>138</v>
      </c>
      <c r="E265" s="221" t="s">
        <v>5</v>
      </c>
      <c r="F265" s="222" t="s">
        <v>198</v>
      </c>
      <c r="H265" s="223">
        <v>254.91900000000001</v>
      </c>
      <c r="I265" s="224"/>
      <c r="L265" s="220"/>
      <c r="M265" s="225"/>
      <c r="N265" s="226"/>
      <c r="O265" s="226"/>
      <c r="P265" s="226"/>
      <c r="Q265" s="226"/>
      <c r="R265" s="226"/>
      <c r="S265" s="226"/>
      <c r="T265" s="227"/>
      <c r="AT265" s="221" t="s">
        <v>138</v>
      </c>
      <c r="AU265" s="221" t="s">
        <v>81</v>
      </c>
      <c r="AV265" s="14" t="s">
        <v>129</v>
      </c>
      <c r="AW265" s="14" t="s">
        <v>35</v>
      </c>
      <c r="AX265" s="14" t="s">
        <v>71</v>
      </c>
      <c r="AY265" s="221" t="s">
        <v>128</v>
      </c>
    </row>
    <row r="266" spans="2:65" s="11" customFormat="1">
      <c r="B266" s="187"/>
      <c r="D266" s="198" t="s">
        <v>138</v>
      </c>
      <c r="E266" s="196" t="s">
        <v>5</v>
      </c>
      <c r="F266" s="206" t="s">
        <v>370</v>
      </c>
      <c r="H266" s="207">
        <v>41</v>
      </c>
      <c r="I266" s="192"/>
      <c r="L266" s="187"/>
      <c r="M266" s="193"/>
      <c r="N266" s="194"/>
      <c r="O266" s="194"/>
      <c r="P266" s="194"/>
      <c r="Q266" s="194"/>
      <c r="R266" s="194"/>
      <c r="S266" s="194"/>
      <c r="T266" s="195"/>
      <c r="AT266" s="196" t="s">
        <v>138</v>
      </c>
      <c r="AU266" s="196" t="s">
        <v>81</v>
      </c>
      <c r="AV266" s="11" t="s">
        <v>81</v>
      </c>
      <c r="AW266" s="11" t="s">
        <v>35</v>
      </c>
      <c r="AX266" s="11" t="s">
        <v>71</v>
      </c>
      <c r="AY266" s="196" t="s">
        <v>128</v>
      </c>
    </row>
    <row r="267" spans="2:65" s="11" customFormat="1">
      <c r="B267" s="187"/>
      <c r="D267" s="198" t="s">
        <v>138</v>
      </c>
      <c r="E267" s="196" t="s">
        <v>5</v>
      </c>
      <c r="F267" s="206" t="s">
        <v>371</v>
      </c>
      <c r="H267" s="207">
        <v>22.5</v>
      </c>
      <c r="I267" s="192"/>
      <c r="L267" s="187"/>
      <c r="M267" s="193"/>
      <c r="N267" s="194"/>
      <c r="O267" s="194"/>
      <c r="P267" s="194"/>
      <c r="Q267" s="194"/>
      <c r="R267" s="194"/>
      <c r="S267" s="194"/>
      <c r="T267" s="195"/>
      <c r="AT267" s="196" t="s">
        <v>138</v>
      </c>
      <c r="AU267" s="196" t="s">
        <v>81</v>
      </c>
      <c r="AV267" s="11" t="s">
        <v>81</v>
      </c>
      <c r="AW267" s="11" t="s">
        <v>35</v>
      </c>
      <c r="AX267" s="11" t="s">
        <v>71</v>
      </c>
      <c r="AY267" s="196" t="s">
        <v>128</v>
      </c>
    </row>
    <row r="268" spans="2:65" s="11" customFormat="1">
      <c r="B268" s="187"/>
      <c r="D268" s="198" t="s">
        <v>138</v>
      </c>
      <c r="E268" s="196" t="s">
        <v>5</v>
      </c>
      <c r="F268" s="206" t="s">
        <v>372</v>
      </c>
      <c r="H268" s="207">
        <v>136</v>
      </c>
      <c r="I268" s="192"/>
      <c r="L268" s="187"/>
      <c r="M268" s="193"/>
      <c r="N268" s="194"/>
      <c r="O268" s="194"/>
      <c r="P268" s="194"/>
      <c r="Q268" s="194"/>
      <c r="R268" s="194"/>
      <c r="S268" s="194"/>
      <c r="T268" s="195"/>
      <c r="AT268" s="196" t="s">
        <v>138</v>
      </c>
      <c r="AU268" s="196" t="s">
        <v>81</v>
      </c>
      <c r="AV268" s="11" t="s">
        <v>81</v>
      </c>
      <c r="AW268" s="11" t="s">
        <v>35</v>
      </c>
      <c r="AX268" s="11" t="s">
        <v>71</v>
      </c>
      <c r="AY268" s="196" t="s">
        <v>128</v>
      </c>
    </row>
    <row r="269" spans="2:65" s="14" customFormat="1">
      <c r="B269" s="220"/>
      <c r="D269" s="198" t="s">
        <v>138</v>
      </c>
      <c r="E269" s="221" t="s">
        <v>5</v>
      </c>
      <c r="F269" s="222" t="s">
        <v>198</v>
      </c>
      <c r="H269" s="223">
        <v>199.5</v>
      </c>
      <c r="I269" s="224"/>
      <c r="L269" s="220"/>
      <c r="M269" s="225"/>
      <c r="N269" s="226"/>
      <c r="O269" s="226"/>
      <c r="P269" s="226"/>
      <c r="Q269" s="226"/>
      <c r="R269" s="226"/>
      <c r="S269" s="226"/>
      <c r="T269" s="227"/>
      <c r="AT269" s="221" t="s">
        <v>138</v>
      </c>
      <c r="AU269" s="221" t="s">
        <v>81</v>
      </c>
      <c r="AV269" s="14" t="s">
        <v>129</v>
      </c>
      <c r="AW269" s="14" t="s">
        <v>35</v>
      </c>
      <c r="AX269" s="14" t="s">
        <v>71</v>
      </c>
      <c r="AY269" s="221" t="s">
        <v>128</v>
      </c>
    </row>
    <row r="270" spans="2:65" s="13" customFormat="1">
      <c r="B270" s="208"/>
      <c r="D270" s="188" t="s">
        <v>138</v>
      </c>
      <c r="E270" s="209" t="s">
        <v>5</v>
      </c>
      <c r="F270" s="210" t="s">
        <v>147</v>
      </c>
      <c r="H270" s="211">
        <v>454.41899999999998</v>
      </c>
      <c r="I270" s="212"/>
      <c r="L270" s="208"/>
      <c r="M270" s="213"/>
      <c r="N270" s="214"/>
      <c r="O270" s="214"/>
      <c r="P270" s="214"/>
      <c r="Q270" s="214"/>
      <c r="R270" s="214"/>
      <c r="S270" s="214"/>
      <c r="T270" s="215"/>
      <c r="AT270" s="216" t="s">
        <v>138</v>
      </c>
      <c r="AU270" s="216" t="s">
        <v>81</v>
      </c>
      <c r="AV270" s="13" t="s">
        <v>136</v>
      </c>
      <c r="AW270" s="13" t="s">
        <v>35</v>
      </c>
      <c r="AX270" s="13" t="s">
        <v>79</v>
      </c>
      <c r="AY270" s="216" t="s">
        <v>128</v>
      </c>
    </row>
    <row r="271" spans="2:65" s="1" customFormat="1" ht="16.5" customHeight="1">
      <c r="B271" s="174"/>
      <c r="C271" s="175" t="s">
        <v>373</v>
      </c>
      <c r="D271" s="175" t="s">
        <v>131</v>
      </c>
      <c r="E271" s="176" t="s">
        <v>374</v>
      </c>
      <c r="F271" s="177" t="s">
        <v>375</v>
      </c>
      <c r="G271" s="178" t="s">
        <v>231</v>
      </c>
      <c r="H271" s="179">
        <v>255</v>
      </c>
      <c r="I271" s="180"/>
      <c r="J271" s="181">
        <f>ROUND(I271*H271,2)</f>
        <v>0</v>
      </c>
      <c r="K271" s="177" t="s">
        <v>135</v>
      </c>
      <c r="L271" s="41"/>
      <c r="M271" s="182" t="s">
        <v>5</v>
      </c>
      <c r="N271" s="183" t="s">
        <v>42</v>
      </c>
      <c r="O271" s="42"/>
      <c r="P271" s="184">
        <f>O271*H271</f>
        <v>0</v>
      </c>
      <c r="Q271" s="184">
        <v>0</v>
      </c>
      <c r="R271" s="184">
        <f>Q271*H271</f>
        <v>0</v>
      </c>
      <c r="S271" s="184">
        <v>2.9999999999999997E-4</v>
      </c>
      <c r="T271" s="185">
        <f>S271*H271</f>
        <v>7.6499999999999999E-2</v>
      </c>
      <c r="AR271" s="24" t="s">
        <v>239</v>
      </c>
      <c r="AT271" s="24" t="s">
        <v>131</v>
      </c>
      <c r="AU271" s="24" t="s">
        <v>81</v>
      </c>
      <c r="AY271" s="24" t="s">
        <v>128</v>
      </c>
      <c r="BE271" s="186">
        <f>IF(N271="základní",J271,0)</f>
        <v>0</v>
      </c>
      <c r="BF271" s="186">
        <f>IF(N271="snížená",J271,0)</f>
        <v>0</v>
      </c>
      <c r="BG271" s="186">
        <f>IF(N271="zákl. přenesená",J271,0)</f>
        <v>0</v>
      </c>
      <c r="BH271" s="186">
        <f>IF(N271="sníž. přenesená",J271,0)</f>
        <v>0</v>
      </c>
      <c r="BI271" s="186">
        <f>IF(N271="nulová",J271,0)</f>
        <v>0</v>
      </c>
      <c r="BJ271" s="24" t="s">
        <v>79</v>
      </c>
      <c r="BK271" s="186">
        <f>ROUND(I271*H271,2)</f>
        <v>0</v>
      </c>
      <c r="BL271" s="24" t="s">
        <v>239</v>
      </c>
      <c r="BM271" s="24" t="s">
        <v>376</v>
      </c>
    </row>
    <row r="272" spans="2:65" s="11" customFormat="1">
      <c r="B272" s="187"/>
      <c r="D272" s="198" t="s">
        <v>138</v>
      </c>
      <c r="E272" s="196" t="s">
        <v>5</v>
      </c>
      <c r="F272" s="206" t="s">
        <v>377</v>
      </c>
      <c r="H272" s="207">
        <v>55</v>
      </c>
      <c r="I272" s="192"/>
      <c r="L272" s="187"/>
      <c r="M272" s="193"/>
      <c r="N272" s="194"/>
      <c r="O272" s="194"/>
      <c r="P272" s="194"/>
      <c r="Q272" s="194"/>
      <c r="R272" s="194"/>
      <c r="S272" s="194"/>
      <c r="T272" s="195"/>
      <c r="AT272" s="196" t="s">
        <v>138</v>
      </c>
      <c r="AU272" s="196" t="s">
        <v>81</v>
      </c>
      <c r="AV272" s="11" t="s">
        <v>81</v>
      </c>
      <c r="AW272" s="11" t="s">
        <v>35</v>
      </c>
      <c r="AX272" s="11" t="s">
        <v>71</v>
      </c>
      <c r="AY272" s="196" t="s">
        <v>128</v>
      </c>
    </row>
    <row r="273" spans="2:65" s="11" customFormat="1">
      <c r="B273" s="187"/>
      <c r="D273" s="198" t="s">
        <v>138</v>
      </c>
      <c r="E273" s="196" t="s">
        <v>5</v>
      </c>
      <c r="F273" s="206" t="s">
        <v>378</v>
      </c>
      <c r="H273" s="207">
        <v>70</v>
      </c>
      <c r="I273" s="192"/>
      <c r="L273" s="187"/>
      <c r="M273" s="193"/>
      <c r="N273" s="194"/>
      <c r="O273" s="194"/>
      <c r="P273" s="194"/>
      <c r="Q273" s="194"/>
      <c r="R273" s="194"/>
      <c r="S273" s="194"/>
      <c r="T273" s="195"/>
      <c r="AT273" s="196" t="s">
        <v>138</v>
      </c>
      <c r="AU273" s="196" t="s">
        <v>81</v>
      </c>
      <c r="AV273" s="11" t="s">
        <v>81</v>
      </c>
      <c r="AW273" s="11" t="s">
        <v>35</v>
      </c>
      <c r="AX273" s="11" t="s">
        <v>71</v>
      </c>
      <c r="AY273" s="196" t="s">
        <v>128</v>
      </c>
    </row>
    <row r="274" spans="2:65" s="11" customFormat="1">
      <c r="B274" s="187"/>
      <c r="D274" s="198" t="s">
        <v>138</v>
      </c>
      <c r="E274" s="196" t="s">
        <v>5</v>
      </c>
      <c r="F274" s="206" t="s">
        <v>379</v>
      </c>
      <c r="H274" s="207">
        <v>130</v>
      </c>
      <c r="I274" s="192"/>
      <c r="L274" s="187"/>
      <c r="M274" s="193"/>
      <c r="N274" s="194"/>
      <c r="O274" s="194"/>
      <c r="P274" s="194"/>
      <c r="Q274" s="194"/>
      <c r="R274" s="194"/>
      <c r="S274" s="194"/>
      <c r="T274" s="195"/>
      <c r="AT274" s="196" t="s">
        <v>138</v>
      </c>
      <c r="AU274" s="196" t="s">
        <v>81</v>
      </c>
      <c r="AV274" s="11" t="s">
        <v>81</v>
      </c>
      <c r="AW274" s="11" t="s">
        <v>35</v>
      </c>
      <c r="AX274" s="11" t="s">
        <v>71</v>
      </c>
      <c r="AY274" s="196" t="s">
        <v>128</v>
      </c>
    </row>
    <row r="275" spans="2:65" s="13" customFormat="1">
      <c r="B275" s="208"/>
      <c r="D275" s="188" t="s">
        <v>138</v>
      </c>
      <c r="E275" s="209" t="s">
        <v>5</v>
      </c>
      <c r="F275" s="210" t="s">
        <v>147</v>
      </c>
      <c r="H275" s="211">
        <v>255</v>
      </c>
      <c r="I275" s="212"/>
      <c r="L275" s="208"/>
      <c r="M275" s="213"/>
      <c r="N275" s="214"/>
      <c r="O275" s="214"/>
      <c r="P275" s="214"/>
      <c r="Q275" s="214"/>
      <c r="R275" s="214"/>
      <c r="S275" s="214"/>
      <c r="T275" s="215"/>
      <c r="AT275" s="216" t="s">
        <v>138</v>
      </c>
      <c r="AU275" s="216" t="s">
        <v>81</v>
      </c>
      <c r="AV275" s="13" t="s">
        <v>136</v>
      </c>
      <c r="AW275" s="13" t="s">
        <v>35</v>
      </c>
      <c r="AX275" s="13" t="s">
        <v>79</v>
      </c>
      <c r="AY275" s="216" t="s">
        <v>128</v>
      </c>
    </row>
    <row r="276" spans="2:65" s="1" customFormat="1" ht="16.5" customHeight="1">
      <c r="B276" s="174"/>
      <c r="C276" s="175" t="s">
        <v>380</v>
      </c>
      <c r="D276" s="175" t="s">
        <v>131</v>
      </c>
      <c r="E276" s="176" t="s">
        <v>381</v>
      </c>
      <c r="F276" s="177" t="s">
        <v>382</v>
      </c>
      <c r="G276" s="178" t="s">
        <v>150</v>
      </c>
      <c r="H276" s="179">
        <v>368</v>
      </c>
      <c r="I276" s="180"/>
      <c r="J276" s="181">
        <f>ROUND(I276*H276,2)</f>
        <v>0</v>
      </c>
      <c r="K276" s="177" t="s">
        <v>135</v>
      </c>
      <c r="L276" s="41"/>
      <c r="M276" s="182" t="s">
        <v>5</v>
      </c>
      <c r="N276" s="183" t="s">
        <v>42</v>
      </c>
      <c r="O276" s="42"/>
      <c r="P276" s="184">
        <f>O276*H276</f>
        <v>0</v>
      </c>
      <c r="Q276" s="184">
        <v>0</v>
      </c>
      <c r="R276" s="184">
        <f>Q276*H276</f>
        <v>0</v>
      </c>
      <c r="S276" s="184">
        <v>0</v>
      </c>
      <c r="T276" s="185">
        <f>S276*H276</f>
        <v>0</v>
      </c>
      <c r="AR276" s="24" t="s">
        <v>239</v>
      </c>
      <c r="AT276" s="24" t="s">
        <v>131</v>
      </c>
      <c r="AU276" s="24" t="s">
        <v>81</v>
      </c>
      <c r="AY276" s="24" t="s">
        <v>128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24" t="s">
        <v>79</v>
      </c>
      <c r="BK276" s="186">
        <f>ROUND(I276*H276,2)</f>
        <v>0</v>
      </c>
      <c r="BL276" s="24" t="s">
        <v>239</v>
      </c>
      <c r="BM276" s="24" t="s">
        <v>383</v>
      </c>
    </row>
    <row r="277" spans="2:65" s="11" customFormat="1">
      <c r="B277" s="187"/>
      <c r="D277" s="198" t="s">
        <v>138</v>
      </c>
      <c r="E277" s="196" t="s">
        <v>5</v>
      </c>
      <c r="F277" s="206" t="s">
        <v>384</v>
      </c>
      <c r="H277" s="207">
        <v>76</v>
      </c>
      <c r="I277" s="192"/>
      <c r="L277" s="187"/>
      <c r="M277" s="193"/>
      <c r="N277" s="194"/>
      <c r="O277" s="194"/>
      <c r="P277" s="194"/>
      <c r="Q277" s="194"/>
      <c r="R277" s="194"/>
      <c r="S277" s="194"/>
      <c r="T277" s="195"/>
      <c r="AT277" s="196" t="s">
        <v>138</v>
      </c>
      <c r="AU277" s="196" t="s">
        <v>81</v>
      </c>
      <c r="AV277" s="11" t="s">
        <v>81</v>
      </c>
      <c r="AW277" s="11" t="s">
        <v>35</v>
      </c>
      <c r="AX277" s="11" t="s">
        <v>71</v>
      </c>
      <c r="AY277" s="196" t="s">
        <v>128</v>
      </c>
    </row>
    <row r="278" spans="2:65" s="11" customFormat="1">
      <c r="B278" s="187"/>
      <c r="D278" s="198" t="s">
        <v>138</v>
      </c>
      <c r="E278" s="196" t="s">
        <v>5</v>
      </c>
      <c r="F278" s="206" t="s">
        <v>385</v>
      </c>
      <c r="H278" s="207">
        <v>133.5</v>
      </c>
      <c r="I278" s="192"/>
      <c r="L278" s="187"/>
      <c r="M278" s="193"/>
      <c r="N278" s="194"/>
      <c r="O278" s="194"/>
      <c r="P278" s="194"/>
      <c r="Q278" s="194"/>
      <c r="R278" s="194"/>
      <c r="S278" s="194"/>
      <c r="T278" s="195"/>
      <c r="AT278" s="196" t="s">
        <v>138</v>
      </c>
      <c r="AU278" s="196" t="s">
        <v>81</v>
      </c>
      <c r="AV278" s="11" t="s">
        <v>81</v>
      </c>
      <c r="AW278" s="11" t="s">
        <v>35</v>
      </c>
      <c r="AX278" s="11" t="s">
        <v>71</v>
      </c>
      <c r="AY278" s="196" t="s">
        <v>128</v>
      </c>
    </row>
    <row r="279" spans="2:65" s="11" customFormat="1">
      <c r="B279" s="187"/>
      <c r="D279" s="198" t="s">
        <v>138</v>
      </c>
      <c r="E279" s="196" t="s">
        <v>5</v>
      </c>
      <c r="F279" s="206" t="s">
        <v>386</v>
      </c>
      <c r="H279" s="207">
        <v>22.5</v>
      </c>
      <c r="I279" s="192"/>
      <c r="L279" s="187"/>
      <c r="M279" s="193"/>
      <c r="N279" s="194"/>
      <c r="O279" s="194"/>
      <c r="P279" s="194"/>
      <c r="Q279" s="194"/>
      <c r="R279" s="194"/>
      <c r="S279" s="194"/>
      <c r="T279" s="195"/>
      <c r="AT279" s="196" t="s">
        <v>138</v>
      </c>
      <c r="AU279" s="196" t="s">
        <v>81</v>
      </c>
      <c r="AV279" s="11" t="s">
        <v>81</v>
      </c>
      <c r="AW279" s="11" t="s">
        <v>35</v>
      </c>
      <c r="AX279" s="11" t="s">
        <v>71</v>
      </c>
      <c r="AY279" s="196" t="s">
        <v>128</v>
      </c>
    </row>
    <row r="280" spans="2:65" s="11" customFormat="1">
      <c r="B280" s="187"/>
      <c r="D280" s="198" t="s">
        <v>138</v>
      </c>
      <c r="E280" s="196" t="s">
        <v>5</v>
      </c>
      <c r="F280" s="206" t="s">
        <v>387</v>
      </c>
      <c r="H280" s="207">
        <v>136</v>
      </c>
      <c r="I280" s="192"/>
      <c r="L280" s="187"/>
      <c r="M280" s="193"/>
      <c r="N280" s="194"/>
      <c r="O280" s="194"/>
      <c r="P280" s="194"/>
      <c r="Q280" s="194"/>
      <c r="R280" s="194"/>
      <c r="S280" s="194"/>
      <c r="T280" s="195"/>
      <c r="AT280" s="196" t="s">
        <v>138</v>
      </c>
      <c r="AU280" s="196" t="s">
        <v>81</v>
      </c>
      <c r="AV280" s="11" t="s">
        <v>81</v>
      </c>
      <c r="AW280" s="11" t="s">
        <v>35</v>
      </c>
      <c r="AX280" s="11" t="s">
        <v>71</v>
      </c>
      <c r="AY280" s="196" t="s">
        <v>128</v>
      </c>
    </row>
    <row r="281" spans="2:65" s="13" customFormat="1">
      <c r="B281" s="208"/>
      <c r="D281" s="198" t="s">
        <v>138</v>
      </c>
      <c r="E281" s="217" t="s">
        <v>5</v>
      </c>
      <c r="F281" s="218" t="s">
        <v>147</v>
      </c>
      <c r="H281" s="219">
        <v>368</v>
      </c>
      <c r="I281" s="212"/>
      <c r="L281" s="208"/>
      <c r="M281" s="213"/>
      <c r="N281" s="214"/>
      <c r="O281" s="214"/>
      <c r="P281" s="214"/>
      <c r="Q281" s="214"/>
      <c r="R281" s="214"/>
      <c r="S281" s="214"/>
      <c r="T281" s="215"/>
      <c r="AT281" s="216" t="s">
        <v>138</v>
      </c>
      <c r="AU281" s="216" t="s">
        <v>81</v>
      </c>
      <c r="AV281" s="13" t="s">
        <v>136</v>
      </c>
      <c r="AW281" s="13" t="s">
        <v>35</v>
      </c>
      <c r="AX281" s="13" t="s">
        <v>79</v>
      </c>
      <c r="AY281" s="216" t="s">
        <v>128</v>
      </c>
    </row>
    <row r="282" spans="2:65" s="10" customFormat="1" ht="37.35" customHeight="1">
      <c r="B282" s="160"/>
      <c r="D282" s="171" t="s">
        <v>70</v>
      </c>
      <c r="E282" s="228" t="s">
        <v>388</v>
      </c>
      <c r="F282" s="228" t="s">
        <v>389</v>
      </c>
      <c r="I282" s="163"/>
      <c r="J282" s="229">
        <f>BK282</f>
        <v>0</v>
      </c>
      <c r="L282" s="160"/>
      <c r="M282" s="165"/>
      <c r="N282" s="166"/>
      <c r="O282" s="166"/>
      <c r="P282" s="167">
        <f>SUM(P283:P284)</f>
        <v>0</v>
      </c>
      <c r="Q282" s="166"/>
      <c r="R282" s="167">
        <f>SUM(R283:R284)</f>
        <v>0</v>
      </c>
      <c r="S282" s="166"/>
      <c r="T282" s="168">
        <f>SUM(T283:T284)</f>
        <v>0</v>
      </c>
      <c r="AR282" s="161" t="s">
        <v>136</v>
      </c>
      <c r="AT282" s="169" t="s">
        <v>70</v>
      </c>
      <c r="AU282" s="169" t="s">
        <v>71</v>
      </c>
      <c r="AY282" s="161" t="s">
        <v>128</v>
      </c>
      <c r="BK282" s="170">
        <f>SUM(BK283:BK284)</f>
        <v>0</v>
      </c>
    </row>
    <row r="283" spans="2:65" s="1" customFormat="1" ht="16.5" customHeight="1">
      <c r="B283" s="174"/>
      <c r="C283" s="175" t="s">
        <v>390</v>
      </c>
      <c r="D283" s="175" t="s">
        <v>131</v>
      </c>
      <c r="E283" s="176" t="s">
        <v>391</v>
      </c>
      <c r="F283" s="177" t="s">
        <v>392</v>
      </c>
      <c r="G283" s="178" t="s">
        <v>393</v>
      </c>
      <c r="H283" s="179">
        <v>90</v>
      </c>
      <c r="I283" s="180"/>
      <c r="J283" s="181">
        <f>ROUND(I283*H283,2)</f>
        <v>0</v>
      </c>
      <c r="K283" s="177" t="s">
        <v>135</v>
      </c>
      <c r="L283" s="41"/>
      <c r="M283" s="182" t="s">
        <v>5</v>
      </c>
      <c r="N283" s="183" t="s">
        <v>42</v>
      </c>
      <c r="O283" s="42"/>
      <c r="P283" s="184">
        <f>O283*H283</f>
        <v>0</v>
      </c>
      <c r="Q283" s="184">
        <v>0</v>
      </c>
      <c r="R283" s="184">
        <f>Q283*H283</f>
        <v>0</v>
      </c>
      <c r="S283" s="184">
        <v>0</v>
      </c>
      <c r="T283" s="185">
        <f>S283*H283</f>
        <v>0</v>
      </c>
      <c r="AR283" s="24" t="s">
        <v>394</v>
      </c>
      <c r="AT283" s="24" t="s">
        <v>131</v>
      </c>
      <c r="AU283" s="24" t="s">
        <v>79</v>
      </c>
      <c r="AY283" s="24" t="s">
        <v>128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24" t="s">
        <v>79</v>
      </c>
      <c r="BK283" s="186">
        <f>ROUND(I283*H283,2)</f>
        <v>0</v>
      </c>
      <c r="BL283" s="24" t="s">
        <v>394</v>
      </c>
      <c r="BM283" s="24" t="s">
        <v>395</v>
      </c>
    </row>
    <row r="284" spans="2:65" s="11" customFormat="1">
      <c r="B284" s="187"/>
      <c r="D284" s="198" t="s">
        <v>138</v>
      </c>
      <c r="E284" s="196" t="s">
        <v>5</v>
      </c>
      <c r="F284" s="206" t="s">
        <v>396</v>
      </c>
      <c r="H284" s="207">
        <v>90</v>
      </c>
      <c r="I284" s="192"/>
      <c r="L284" s="187"/>
      <c r="M284" s="230"/>
      <c r="N284" s="231"/>
      <c r="O284" s="231"/>
      <c r="P284" s="231"/>
      <c r="Q284" s="231"/>
      <c r="R284" s="231"/>
      <c r="S284" s="231"/>
      <c r="T284" s="232"/>
      <c r="AT284" s="196" t="s">
        <v>138</v>
      </c>
      <c r="AU284" s="196" t="s">
        <v>79</v>
      </c>
      <c r="AV284" s="11" t="s">
        <v>81</v>
      </c>
      <c r="AW284" s="11" t="s">
        <v>35</v>
      </c>
      <c r="AX284" s="11" t="s">
        <v>79</v>
      </c>
      <c r="AY284" s="196" t="s">
        <v>128</v>
      </c>
    </row>
    <row r="285" spans="2:65" s="1" customFormat="1" ht="6.95" customHeight="1">
      <c r="B285" s="56"/>
      <c r="C285" s="57"/>
      <c r="D285" s="57"/>
      <c r="E285" s="57"/>
      <c r="F285" s="57"/>
      <c r="G285" s="57"/>
      <c r="H285" s="57"/>
      <c r="I285" s="127"/>
      <c r="J285" s="57"/>
      <c r="K285" s="57"/>
      <c r="L285" s="41"/>
    </row>
  </sheetData>
  <autoFilter ref="C86:K284"/>
  <mergeCells count="10">
    <mergeCell ref="J51:J52"/>
    <mergeCell ref="E77:H77"/>
    <mergeCell ref="E79:H7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8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538"/>
  <sheetViews>
    <sheetView showGridLines="0" tabSelected="1" zoomScale="130" zoomScaleNormal="130" workbookViewId="0">
      <pane ySplit="1" topLeftCell="A374" activePane="bottomLeft" state="frozen"/>
      <selection pane="bottomLeft" activeCell="F383" sqref="F383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88</v>
      </c>
      <c r="G1" s="370" t="s">
        <v>89</v>
      </c>
      <c r="H1" s="370"/>
      <c r="I1" s="103"/>
      <c r="J1" s="102" t="s">
        <v>90</v>
      </c>
      <c r="K1" s="101" t="s">
        <v>91</v>
      </c>
      <c r="L1" s="102" t="s">
        <v>92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9" t="s">
        <v>8</v>
      </c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24" t="s">
        <v>84</v>
      </c>
      <c r="AZ2" s="233" t="s">
        <v>397</v>
      </c>
      <c r="BA2" s="233" t="s">
        <v>397</v>
      </c>
      <c r="BB2" s="233" t="s">
        <v>5</v>
      </c>
      <c r="BC2" s="233" t="s">
        <v>398</v>
      </c>
      <c r="BD2" s="233" t="s">
        <v>81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81</v>
      </c>
      <c r="AZ3" s="233" t="s">
        <v>399</v>
      </c>
      <c r="BA3" s="233" t="s">
        <v>399</v>
      </c>
      <c r="BB3" s="233" t="s">
        <v>5</v>
      </c>
      <c r="BC3" s="233" t="s">
        <v>400</v>
      </c>
      <c r="BD3" s="233" t="s">
        <v>81</v>
      </c>
    </row>
    <row r="4" spans="1:70" ht="36.950000000000003" customHeight="1">
      <c r="B4" s="28"/>
      <c r="C4" s="29"/>
      <c r="D4" s="30" t="s">
        <v>93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16.5" customHeight="1">
      <c r="B7" s="28"/>
      <c r="C7" s="29"/>
      <c r="D7" s="29"/>
      <c r="E7" s="371" t="str">
        <f>'Rekapitulace stavby'!K6</f>
        <v>MĚLNICKÁ BOUDA - PEC P. SN.- STAVEBNÍ ÚPRAVY UBYTOVACÍ ČÁSTI</v>
      </c>
      <c r="F7" s="372"/>
      <c r="G7" s="372"/>
      <c r="H7" s="372"/>
      <c r="I7" s="105"/>
      <c r="J7" s="29"/>
      <c r="K7" s="31"/>
    </row>
    <row r="8" spans="1:70" s="1" customFormat="1" ht="15">
      <c r="B8" s="41"/>
      <c r="C8" s="42"/>
      <c r="D8" s="37" t="s">
        <v>94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73" t="s">
        <v>401</v>
      </c>
      <c r="F9" s="374"/>
      <c r="G9" s="374"/>
      <c r="H9" s="374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25.5.2017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16.5" customHeight="1">
      <c r="B24" s="109"/>
      <c r="C24" s="110"/>
      <c r="D24" s="110"/>
      <c r="E24" s="362" t="s">
        <v>5</v>
      </c>
      <c r="F24" s="362"/>
      <c r="G24" s="362"/>
      <c r="H24" s="362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37</v>
      </c>
      <c r="E27" s="42"/>
      <c r="F27" s="42"/>
      <c r="G27" s="42"/>
      <c r="H27" s="42"/>
      <c r="I27" s="106"/>
      <c r="J27" s="116">
        <f>ROUND(J104,2)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17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18">
        <f>ROUND(SUM(BE104:BE537), 2)</f>
        <v>0</v>
      </c>
      <c r="G30" s="42"/>
      <c r="H30" s="42"/>
      <c r="I30" s="119">
        <v>0.21</v>
      </c>
      <c r="J30" s="118">
        <f>ROUND(ROUND((SUM(BE104:BE537)),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18">
        <f>ROUND(SUM(BF104:BF537), 2)</f>
        <v>0</v>
      </c>
      <c r="G31" s="42"/>
      <c r="H31" s="42"/>
      <c r="I31" s="119">
        <v>0.15</v>
      </c>
      <c r="J31" s="118">
        <f>ROUND(ROUND((SUM(BF104:BF537)),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18">
        <f>ROUND(SUM(BG104:BG537),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18">
        <f>ROUND(SUM(BH104:BH537),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18">
        <f>ROUND(SUM(BI104:BI537),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47</v>
      </c>
      <c r="E36" s="71"/>
      <c r="F36" s="71"/>
      <c r="G36" s="122" t="s">
        <v>48</v>
      </c>
      <c r="H36" s="123" t="s">
        <v>49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96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16.5" customHeight="1">
      <c r="B45" s="41"/>
      <c r="C45" s="42"/>
      <c r="D45" s="42"/>
      <c r="E45" s="371" t="str">
        <f>E7</f>
        <v>MĚLNICKÁ BOUDA - PEC P. SN.- STAVEBNÍ ÚPRAVY UBYTOVACÍ ČÁSTI</v>
      </c>
      <c r="F45" s="372"/>
      <c r="G45" s="372"/>
      <c r="H45" s="372"/>
      <c r="I45" s="106"/>
      <c r="J45" s="42"/>
      <c r="K45" s="45"/>
    </row>
    <row r="46" spans="2:11" s="1" customFormat="1" ht="14.45" customHeight="1">
      <c r="B46" s="41"/>
      <c r="C46" s="37" t="s">
        <v>94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17.25" customHeight="1">
      <c r="B47" s="41"/>
      <c r="C47" s="42"/>
      <c r="D47" s="42"/>
      <c r="E47" s="373" t="str">
        <f>E9</f>
        <v>02 - STAVEBNÍ ÚPRAVY</v>
      </c>
      <c r="F47" s="374"/>
      <c r="G47" s="374"/>
      <c r="H47" s="374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PEC POD SNĚŽKOU</v>
      </c>
      <c r="G49" s="42"/>
      <c r="H49" s="42"/>
      <c r="I49" s="107" t="s">
        <v>25</v>
      </c>
      <c r="J49" s="108" t="str">
        <f>IF(J12="","",J12)</f>
        <v>25.5.2017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>SDRUŽENÍ OZDRAVOVEN A LÉŠEBEN OKRESU TRUTNOV</v>
      </c>
      <c r="G51" s="42"/>
      <c r="H51" s="42"/>
      <c r="I51" s="107" t="s">
        <v>33</v>
      </c>
      <c r="J51" s="362" t="str">
        <f>E21</f>
        <v>DRUPOS TRUTNOV ING.,ARCH. ŽATECKÝ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366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97</v>
      </c>
      <c r="D54" s="120"/>
      <c r="E54" s="120"/>
      <c r="F54" s="120"/>
      <c r="G54" s="120"/>
      <c r="H54" s="120"/>
      <c r="I54" s="131"/>
      <c r="J54" s="132" t="s">
        <v>98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99</v>
      </c>
      <c r="D56" s="42"/>
      <c r="E56" s="42"/>
      <c r="F56" s="42"/>
      <c r="G56" s="42"/>
      <c r="H56" s="42"/>
      <c r="I56" s="106"/>
      <c r="J56" s="116">
        <f>J104</f>
        <v>0</v>
      </c>
      <c r="K56" s="45"/>
      <c r="AU56" s="24" t="s">
        <v>100</v>
      </c>
    </row>
    <row r="57" spans="2:47" s="7" customFormat="1" ht="24.95" customHeight="1">
      <c r="B57" s="135"/>
      <c r="C57" s="136"/>
      <c r="D57" s="137" t="s">
        <v>101</v>
      </c>
      <c r="E57" s="138"/>
      <c r="F57" s="138"/>
      <c r="G57" s="138"/>
      <c r="H57" s="138"/>
      <c r="I57" s="139"/>
      <c r="J57" s="140">
        <f>J105</f>
        <v>0</v>
      </c>
      <c r="K57" s="141"/>
    </row>
    <row r="58" spans="2:47" s="8" customFormat="1" ht="19.899999999999999" customHeight="1">
      <c r="B58" s="142"/>
      <c r="C58" s="143"/>
      <c r="D58" s="144" t="s">
        <v>102</v>
      </c>
      <c r="E58" s="145"/>
      <c r="F58" s="145"/>
      <c r="G58" s="145"/>
      <c r="H58" s="145"/>
      <c r="I58" s="146"/>
      <c r="J58" s="147">
        <f>J106</f>
        <v>0</v>
      </c>
      <c r="K58" s="148"/>
    </row>
    <row r="59" spans="2:47" s="8" customFormat="1" ht="19.899999999999999" customHeight="1">
      <c r="B59" s="142"/>
      <c r="C59" s="143"/>
      <c r="D59" s="144" t="s">
        <v>103</v>
      </c>
      <c r="E59" s="145"/>
      <c r="F59" s="145"/>
      <c r="G59" s="145"/>
      <c r="H59" s="145"/>
      <c r="I59" s="146"/>
      <c r="J59" s="147">
        <f>J116</f>
        <v>0</v>
      </c>
      <c r="K59" s="148"/>
    </row>
    <row r="60" spans="2:47" s="8" customFormat="1" ht="19.899999999999999" customHeight="1">
      <c r="B60" s="142"/>
      <c r="C60" s="143"/>
      <c r="D60" s="144" t="s">
        <v>104</v>
      </c>
      <c r="E60" s="145"/>
      <c r="F60" s="145"/>
      <c r="G60" s="145"/>
      <c r="H60" s="145"/>
      <c r="I60" s="146"/>
      <c r="J60" s="147">
        <f>J179</f>
        <v>0</v>
      </c>
      <c r="K60" s="148"/>
    </row>
    <row r="61" spans="2:47" s="8" customFormat="1" ht="19.899999999999999" customHeight="1">
      <c r="B61" s="142"/>
      <c r="C61" s="143"/>
      <c r="D61" s="144" t="s">
        <v>402</v>
      </c>
      <c r="E61" s="145"/>
      <c r="F61" s="145"/>
      <c r="G61" s="145"/>
      <c r="H61" s="145"/>
      <c r="I61" s="146"/>
      <c r="J61" s="147">
        <f>J183</f>
        <v>0</v>
      </c>
      <c r="K61" s="148"/>
    </row>
    <row r="62" spans="2:47" s="7" customFormat="1" ht="24.95" customHeight="1">
      <c r="B62" s="135"/>
      <c r="C62" s="136"/>
      <c r="D62" s="137" t="s">
        <v>106</v>
      </c>
      <c r="E62" s="138"/>
      <c r="F62" s="138"/>
      <c r="G62" s="138"/>
      <c r="H62" s="138"/>
      <c r="I62" s="139"/>
      <c r="J62" s="140">
        <f>J185</f>
        <v>0</v>
      </c>
      <c r="K62" s="141"/>
    </row>
    <row r="63" spans="2:47" s="8" customFormat="1" ht="19.899999999999999" customHeight="1">
      <c r="B63" s="142"/>
      <c r="C63" s="143"/>
      <c r="D63" s="144" t="s">
        <v>403</v>
      </c>
      <c r="E63" s="145"/>
      <c r="F63" s="145"/>
      <c r="G63" s="145"/>
      <c r="H63" s="145"/>
      <c r="I63" s="146"/>
      <c r="J63" s="147">
        <f>J186</f>
        <v>0</v>
      </c>
      <c r="K63" s="148"/>
    </row>
    <row r="64" spans="2:47" s="8" customFormat="1" ht="19.899999999999999" customHeight="1">
      <c r="B64" s="142"/>
      <c r="C64" s="143"/>
      <c r="D64" s="144" t="s">
        <v>107</v>
      </c>
      <c r="E64" s="145"/>
      <c r="F64" s="145"/>
      <c r="G64" s="145"/>
      <c r="H64" s="145"/>
      <c r="I64" s="146"/>
      <c r="J64" s="147">
        <f>J255</f>
        <v>0</v>
      </c>
      <c r="K64" s="148"/>
    </row>
    <row r="65" spans="2:11" s="8" customFormat="1" ht="19.899999999999999" customHeight="1">
      <c r="B65" s="142"/>
      <c r="C65" s="143"/>
      <c r="D65" s="144" t="s">
        <v>404</v>
      </c>
      <c r="E65" s="145"/>
      <c r="F65" s="145"/>
      <c r="G65" s="145"/>
      <c r="H65" s="145"/>
      <c r="I65" s="146"/>
      <c r="J65" s="147">
        <f>J286</f>
        <v>0</v>
      </c>
      <c r="K65" s="148"/>
    </row>
    <row r="66" spans="2:11" s="8" customFormat="1" ht="19.899999999999999" customHeight="1">
      <c r="B66" s="142"/>
      <c r="C66" s="143"/>
      <c r="D66" s="144" t="s">
        <v>405</v>
      </c>
      <c r="E66" s="145"/>
      <c r="F66" s="145"/>
      <c r="G66" s="145"/>
      <c r="H66" s="145"/>
      <c r="I66" s="146"/>
      <c r="J66" s="147">
        <f>J288</f>
        <v>0</v>
      </c>
      <c r="K66" s="148"/>
    </row>
    <row r="67" spans="2:11" s="8" customFormat="1" ht="19.899999999999999" customHeight="1">
      <c r="B67" s="142"/>
      <c r="C67" s="143"/>
      <c r="D67" s="144" t="s">
        <v>108</v>
      </c>
      <c r="E67" s="145"/>
      <c r="F67" s="145"/>
      <c r="G67" s="145"/>
      <c r="H67" s="145"/>
      <c r="I67" s="146"/>
      <c r="J67" s="147">
        <f>J290</f>
        <v>0</v>
      </c>
      <c r="K67" s="148"/>
    </row>
    <row r="68" spans="2:11" s="8" customFormat="1" ht="19.899999999999999" customHeight="1">
      <c r="B68" s="142"/>
      <c r="C68" s="143"/>
      <c r="D68" s="144" t="s">
        <v>406</v>
      </c>
      <c r="E68" s="145"/>
      <c r="F68" s="145"/>
      <c r="G68" s="145"/>
      <c r="H68" s="145"/>
      <c r="I68" s="146"/>
      <c r="J68" s="147">
        <f>J324</f>
        <v>0</v>
      </c>
      <c r="K68" s="148"/>
    </row>
    <row r="69" spans="2:11" s="8" customFormat="1" ht="19.899999999999999" customHeight="1">
      <c r="B69" s="142"/>
      <c r="C69" s="143"/>
      <c r="D69" s="144" t="s">
        <v>109</v>
      </c>
      <c r="E69" s="145"/>
      <c r="F69" s="145"/>
      <c r="G69" s="145"/>
      <c r="H69" s="145"/>
      <c r="I69" s="146"/>
      <c r="J69" s="147">
        <f>J378</f>
        <v>0</v>
      </c>
      <c r="K69" s="148"/>
    </row>
    <row r="70" spans="2:11" s="8" customFormat="1" ht="19.899999999999999" customHeight="1">
      <c r="B70" s="142"/>
      <c r="C70" s="143"/>
      <c r="D70" s="144" t="s">
        <v>407</v>
      </c>
      <c r="E70" s="145"/>
      <c r="F70" s="145"/>
      <c r="G70" s="145"/>
      <c r="H70" s="145"/>
      <c r="I70" s="146"/>
      <c r="J70" s="147">
        <f>J403</f>
        <v>0</v>
      </c>
      <c r="K70" s="148"/>
    </row>
    <row r="71" spans="2:11" s="8" customFormat="1" ht="19.899999999999999" customHeight="1">
      <c r="B71" s="142"/>
      <c r="C71" s="143"/>
      <c r="D71" s="144" t="s">
        <v>110</v>
      </c>
      <c r="E71" s="145"/>
      <c r="F71" s="145"/>
      <c r="G71" s="145"/>
      <c r="H71" s="145"/>
      <c r="I71" s="146"/>
      <c r="J71" s="147">
        <f>J425</f>
        <v>0</v>
      </c>
      <c r="K71" s="148"/>
    </row>
    <row r="72" spans="2:11" s="8" customFormat="1" ht="19.899999999999999" customHeight="1">
      <c r="B72" s="142"/>
      <c r="C72" s="143"/>
      <c r="D72" s="144" t="s">
        <v>408</v>
      </c>
      <c r="E72" s="145"/>
      <c r="F72" s="145"/>
      <c r="G72" s="145"/>
      <c r="H72" s="145"/>
      <c r="I72" s="146"/>
      <c r="J72" s="147">
        <f>J450</f>
        <v>0</v>
      </c>
      <c r="K72" s="148"/>
    </row>
    <row r="73" spans="2:11" s="8" customFormat="1" ht="19.899999999999999" customHeight="1">
      <c r="B73" s="142"/>
      <c r="C73" s="143"/>
      <c r="D73" s="144" t="s">
        <v>409</v>
      </c>
      <c r="E73" s="145"/>
      <c r="F73" s="145"/>
      <c r="G73" s="145"/>
      <c r="H73" s="145"/>
      <c r="I73" s="146"/>
      <c r="J73" s="147">
        <f>J454</f>
        <v>0</v>
      </c>
      <c r="K73" s="148"/>
    </row>
    <row r="74" spans="2:11" s="8" customFormat="1" ht="19.899999999999999" customHeight="1">
      <c r="B74" s="142"/>
      <c r="C74" s="143"/>
      <c r="D74" s="144" t="s">
        <v>410</v>
      </c>
      <c r="E74" s="145"/>
      <c r="F74" s="145"/>
      <c r="G74" s="145"/>
      <c r="H74" s="145"/>
      <c r="I74" s="146"/>
      <c r="J74" s="147">
        <f>J503</f>
        <v>0</v>
      </c>
      <c r="K74" s="148"/>
    </row>
    <row r="75" spans="2:11" s="8" customFormat="1" ht="19.899999999999999" customHeight="1">
      <c r="B75" s="142"/>
      <c r="C75" s="143"/>
      <c r="D75" s="144" t="s">
        <v>411</v>
      </c>
      <c r="E75" s="145"/>
      <c r="F75" s="145"/>
      <c r="G75" s="145"/>
      <c r="H75" s="145"/>
      <c r="I75" s="146"/>
      <c r="J75" s="147">
        <f>J514</f>
        <v>0</v>
      </c>
      <c r="K75" s="148"/>
    </row>
    <row r="76" spans="2:11" s="7" customFormat="1" ht="24.95" customHeight="1">
      <c r="B76" s="135"/>
      <c r="C76" s="136"/>
      <c r="D76" s="137" t="s">
        <v>412</v>
      </c>
      <c r="E76" s="138"/>
      <c r="F76" s="138"/>
      <c r="G76" s="138"/>
      <c r="H76" s="138"/>
      <c r="I76" s="139"/>
      <c r="J76" s="140">
        <f>J520</f>
        <v>0</v>
      </c>
      <c r="K76" s="141"/>
    </row>
    <row r="77" spans="2:11" s="8" customFormat="1" ht="19.899999999999999" customHeight="1">
      <c r="B77" s="142"/>
      <c r="C77" s="143"/>
      <c r="D77" s="144" t="s">
        <v>413</v>
      </c>
      <c r="E77" s="145"/>
      <c r="F77" s="145"/>
      <c r="G77" s="145"/>
      <c r="H77" s="145"/>
      <c r="I77" s="146"/>
      <c r="J77" s="147">
        <f>J521</f>
        <v>0</v>
      </c>
      <c r="K77" s="148"/>
    </row>
    <row r="78" spans="2:11" s="7" customFormat="1" ht="24.95" customHeight="1">
      <c r="B78" s="135"/>
      <c r="C78" s="136"/>
      <c r="D78" s="137" t="s">
        <v>111</v>
      </c>
      <c r="E78" s="138"/>
      <c r="F78" s="138"/>
      <c r="G78" s="138"/>
      <c r="H78" s="138"/>
      <c r="I78" s="139"/>
      <c r="J78" s="140">
        <f>J523</f>
        <v>0</v>
      </c>
      <c r="K78" s="141"/>
    </row>
    <row r="79" spans="2:11" s="7" customFormat="1" ht="24.95" customHeight="1">
      <c r="B79" s="135"/>
      <c r="C79" s="136"/>
      <c r="D79" s="137" t="s">
        <v>414</v>
      </c>
      <c r="E79" s="138"/>
      <c r="F79" s="138"/>
      <c r="G79" s="138"/>
      <c r="H79" s="138"/>
      <c r="I79" s="139"/>
      <c r="J79" s="140">
        <f>J526</f>
        <v>0</v>
      </c>
      <c r="K79" s="141"/>
    </row>
    <row r="80" spans="2:11" s="7" customFormat="1" ht="24.95" customHeight="1">
      <c r="B80" s="135"/>
      <c r="C80" s="136"/>
      <c r="D80" s="137" t="s">
        <v>415</v>
      </c>
      <c r="E80" s="138"/>
      <c r="F80" s="138"/>
      <c r="G80" s="138"/>
      <c r="H80" s="138"/>
      <c r="I80" s="139"/>
      <c r="J80" s="140">
        <f>J528</f>
        <v>0</v>
      </c>
      <c r="K80" s="141"/>
    </row>
    <row r="81" spans="2:12" s="8" customFormat="1" ht="19.899999999999999" customHeight="1">
      <c r="B81" s="142"/>
      <c r="C81" s="143"/>
      <c r="D81" s="144" t="s">
        <v>416</v>
      </c>
      <c r="E81" s="145"/>
      <c r="F81" s="145"/>
      <c r="G81" s="145"/>
      <c r="H81" s="145"/>
      <c r="I81" s="146"/>
      <c r="J81" s="147">
        <f>J529</f>
        <v>0</v>
      </c>
      <c r="K81" s="148"/>
    </row>
    <row r="82" spans="2:12" s="8" customFormat="1" ht="19.899999999999999" customHeight="1">
      <c r="B82" s="142"/>
      <c r="C82" s="143"/>
      <c r="D82" s="144" t="s">
        <v>417</v>
      </c>
      <c r="E82" s="145"/>
      <c r="F82" s="145"/>
      <c r="G82" s="145"/>
      <c r="H82" s="145"/>
      <c r="I82" s="146"/>
      <c r="J82" s="147">
        <f>J531</f>
        <v>0</v>
      </c>
      <c r="K82" s="148"/>
    </row>
    <row r="83" spans="2:12" s="8" customFormat="1" ht="19.899999999999999" customHeight="1">
      <c r="B83" s="142"/>
      <c r="C83" s="143"/>
      <c r="D83" s="144" t="s">
        <v>418</v>
      </c>
      <c r="E83" s="145"/>
      <c r="F83" s="145"/>
      <c r="G83" s="145"/>
      <c r="H83" s="145"/>
      <c r="I83" s="146"/>
      <c r="J83" s="147">
        <f>J533</f>
        <v>0</v>
      </c>
      <c r="K83" s="148"/>
    </row>
    <row r="84" spans="2:12" s="8" customFormat="1" ht="19.899999999999999" customHeight="1">
      <c r="B84" s="142"/>
      <c r="C84" s="143"/>
      <c r="D84" s="144" t="s">
        <v>419</v>
      </c>
      <c r="E84" s="145"/>
      <c r="F84" s="145"/>
      <c r="G84" s="145"/>
      <c r="H84" s="145"/>
      <c r="I84" s="146"/>
      <c r="J84" s="147">
        <f>J535</f>
        <v>0</v>
      </c>
      <c r="K84" s="148"/>
    </row>
    <row r="85" spans="2:12" s="1" customFormat="1" ht="21.75" customHeight="1">
      <c r="B85" s="41"/>
      <c r="C85" s="42"/>
      <c r="D85" s="42"/>
      <c r="E85" s="42"/>
      <c r="F85" s="42"/>
      <c r="G85" s="42"/>
      <c r="H85" s="42"/>
      <c r="I85" s="106"/>
      <c r="J85" s="42"/>
      <c r="K85" s="45"/>
    </row>
    <row r="86" spans="2:12" s="1" customFormat="1" ht="6.95" customHeight="1">
      <c r="B86" s="56"/>
      <c r="C86" s="57"/>
      <c r="D86" s="57"/>
      <c r="E86" s="57"/>
      <c r="F86" s="57"/>
      <c r="G86" s="57"/>
      <c r="H86" s="57"/>
      <c r="I86" s="127"/>
      <c r="J86" s="57"/>
      <c r="K86" s="58"/>
    </row>
    <row r="90" spans="2:12" s="1" customFormat="1" ht="6.95" customHeight="1">
      <c r="B90" s="59"/>
      <c r="C90" s="60"/>
      <c r="D90" s="60"/>
      <c r="E90" s="60"/>
      <c r="F90" s="60"/>
      <c r="G90" s="60"/>
      <c r="H90" s="60"/>
      <c r="I90" s="128"/>
      <c r="J90" s="60"/>
      <c r="K90" s="60"/>
      <c r="L90" s="41"/>
    </row>
    <row r="91" spans="2:12" s="1" customFormat="1" ht="36.950000000000003" customHeight="1">
      <c r="B91" s="41"/>
      <c r="C91" s="61" t="s">
        <v>112</v>
      </c>
      <c r="L91" s="41"/>
    </row>
    <row r="92" spans="2:12" s="1" customFormat="1" ht="6.95" customHeight="1">
      <c r="B92" s="41"/>
      <c r="L92" s="41"/>
    </row>
    <row r="93" spans="2:12" s="1" customFormat="1" ht="14.45" customHeight="1">
      <c r="B93" s="41"/>
      <c r="C93" s="63" t="s">
        <v>19</v>
      </c>
      <c r="L93" s="41"/>
    </row>
    <row r="94" spans="2:12" s="1" customFormat="1" ht="16.5" customHeight="1">
      <c r="B94" s="41"/>
      <c r="E94" s="367" t="str">
        <f>E7</f>
        <v>MĚLNICKÁ BOUDA - PEC P. SN.- STAVEBNÍ ÚPRAVY UBYTOVACÍ ČÁSTI</v>
      </c>
      <c r="F94" s="368"/>
      <c r="G94" s="368"/>
      <c r="H94" s="368"/>
      <c r="L94" s="41"/>
    </row>
    <row r="95" spans="2:12" s="1" customFormat="1" ht="14.45" customHeight="1">
      <c r="B95" s="41"/>
      <c r="C95" s="63" t="s">
        <v>94</v>
      </c>
      <c r="L95" s="41"/>
    </row>
    <row r="96" spans="2:12" s="1" customFormat="1" ht="17.25" customHeight="1">
      <c r="B96" s="41"/>
      <c r="E96" s="336" t="str">
        <f>E9</f>
        <v>02 - STAVEBNÍ ÚPRAVY</v>
      </c>
      <c r="F96" s="369"/>
      <c r="G96" s="369"/>
      <c r="H96" s="369"/>
      <c r="L96" s="41"/>
    </row>
    <row r="97" spans="2:65" s="1" customFormat="1" ht="6.95" customHeight="1">
      <c r="B97" s="41"/>
      <c r="L97" s="41"/>
    </row>
    <row r="98" spans="2:65" s="1" customFormat="1" ht="18" customHeight="1">
      <c r="B98" s="41"/>
      <c r="C98" s="63" t="s">
        <v>23</v>
      </c>
      <c r="F98" s="149" t="str">
        <f>F12</f>
        <v>PEC POD SNĚŽKOU</v>
      </c>
      <c r="I98" s="150" t="s">
        <v>25</v>
      </c>
      <c r="J98" s="67" t="str">
        <f>IF(J12="","",J12)</f>
        <v>25.5.2017</v>
      </c>
      <c r="L98" s="41"/>
    </row>
    <row r="99" spans="2:65" s="1" customFormat="1" ht="6.95" customHeight="1">
      <c r="B99" s="41"/>
      <c r="L99" s="41"/>
    </row>
    <row r="100" spans="2:65" s="1" customFormat="1" ht="15">
      <c r="B100" s="41"/>
      <c r="C100" s="63" t="s">
        <v>27</v>
      </c>
      <c r="F100" s="149" t="str">
        <f>E15</f>
        <v>SDRUŽENÍ OZDRAVOVEN A LÉŠEBEN OKRESU TRUTNOV</v>
      </c>
      <c r="I100" s="150" t="s">
        <v>33</v>
      </c>
      <c r="J100" s="149" t="str">
        <f>E21</f>
        <v>DRUPOS TRUTNOV ING.,ARCH. ŽATECKÝ</v>
      </c>
      <c r="L100" s="41"/>
    </row>
    <row r="101" spans="2:65" s="1" customFormat="1" ht="14.45" customHeight="1">
      <c r="B101" s="41"/>
      <c r="C101" s="63" t="s">
        <v>31</v>
      </c>
      <c r="F101" s="149" t="str">
        <f>IF(E18="","",E18)</f>
        <v/>
      </c>
      <c r="L101" s="41"/>
    </row>
    <row r="102" spans="2:65" s="1" customFormat="1" ht="10.35" customHeight="1">
      <c r="B102" s="41"/>
      <c r="L102" s="41"/>
    </row>
    <row r="103" spans="2:65" s="9" customFormat="1" ht="29.25" customHeight="1">
      <c r="B103" s="151"/>
      <c r="C103" s="152" t="s">
        <v>113</v>
      </c>
      <c r="D103" s="153" t="s">
        <v>56</v>
      </c>
      <c r="E103" s="153" t="s">
        <v>52</v>
      </c>
      <c r="F103" s="153" t="s">
        <v>114</v>
      </c>
      <c r="G103" s="153" t="s">
        <v>115</v>
      </c>
      <c r="H103" s="153" t="s">
        <v>116</v>
      </c>
      <c r="I103" s="154" t="s">
        <v>117</v>
      </c>
      <c r="J103" s="153" t="s">
        <v>98</v>
      </c>
      <c r="K103" s="155" t="s">
        <v>118</v>
      </c>
      <c r="L103" s="151"/>
      <c r="M103" s="73" t="s">
        <v>119</v>
      </c>
      <c r="N103" s="74" t="s">
        <v>41</v>
      </c>
      <c r="O103" s="74" t="s">
        <v>120</v>
      </c>
      <c r="P103" s="74" t="s">
        <v>121</v>
      </c>
      <c r="Q103" s="74" t="s">
        <v>122</v>
      </c>
      <c r="R103" s="74" t="s">
        <v>123</v>
      </c>
      <c r="S103" s="74" t="s">
        <v>124</v>
      </c>
      <c r="T103" s="75" t="s">
        <v>125</v>
      </c>
    </row>
    <row r="104" spans="2:65" s="1" customFormat="1" ht="29.25" customHeight="1">
      <c r="B104" s="41"/>
      <c r="C104" s="77" t="s">
        <v>99</v>
      </c>
      <c r="J104" s="156">
        <f>BK104</f>
        <v>0</v>
      </c>
      <c r="L104" s="41"/>
      <c r="M104" s="76"/>
      <c r="N104" s="68"/>
      <c r="O104" s="68"/>
      <c r="P104" s="157">
        <f>P105+P185+P520+P523+P526+P528</f>
        <v>0</v>
      </c>
      <c r="Q104" s="68"/>
      <c r="R104" s="157">
        <f>R105+R185+R520+R523+R526+R528</f>
        <v>46.004662499999995</v>
      </c>
      <c r="S104" s="68"/>
      <c r="T104" s="158">
        <f>T105+T185+T520+T523+T526+T528</f>
        <v>0.3131255</v>
      </c>
      <c r="AT104" s="24" t="s">
        <v>70</v>
      </c>
      <c r="AU104" s="24" t="s">
        <v>100</v>
      </c>
      <c r="BK104" s="159">
        <f>BK105+BK185+BK520+BK523+BK526+BK528</f>
        <v>0</v>
      </c>
    </row>
    <row r="105" spans="2:65" s="10" customFormat="1" ht="37.35" customHeight="1">
      <c r="B105" s="160"/>
      <c r="D105" s="161" t="s">
        <v>70</v>
      </c>
      <c r="E105" s="162" t="s">
        <v>126</v>
      </c>
      <c r="F105" s="162" t="s">
        <v>127</v>
      </c>
      <c r="I105" s="163"/>
      <c r="J105" s="164">
        <f>BK105</f>
        <v>0</v>
      </c>
      <c r="L105" s="160"/>
      <c r="M105" s="165"/>
      <c r="N105" s="166"/>
      <c r="O105" s="166"/>
      <c r="P105" s="167">
        <f>P106+P116+P179+P183</f>
        <v>0</v>
      </c>
      <c r="Q105" s="166"/>
      <c r="R105" s="167">
        <f>R106+R116+R179+R183</f>
        <v>10.593522869999999</v>
      </c>
      <c r="S105" s="166"/>
      <c r="T105" s="168">
        <f>T106+T116+T179+T183</f>
        <v>0</v>
      </c>
      <c r="AR105" s="161" t="s">
        <v>79</v>
      </c>
      <c r="AT105" s="169" t="s">
        <v>70</v>
      </c>
      <c r="AU105" s="169" t="s">
        <v>71</v>
      </c>
      <c r="AY105" s="161" t="s">
        <v>128</v>
      </c>
      <c r="BK105" s="170">
        <f>BK106+BK116+BK179+BK183</f>
        <v>0</v>
      </c>
    </row>
    <row r="106" spans="2:65" s="10" customFormat="1" ht="19.899999999999999" customHeight="1">
      <c r="B106" s="160"/>
      <c r="D106" s="171" t="s">
        <v>70</v>
      </c>
      <c r="E106" s="172" t="s">
        <v>129</v>
      </c>
      <c r="F106" s="172" t="s">
        <v>130</v>
      </c>
      <c r="I106" s="163"/>
      <c r="J106" s="173">
        <f>BK106</f>
        <v>0</v>
      </c>
      <c r="L106" s="160"/>
      <c r="M106" s="165"/>
      <c r="N106" s="166"/>
      <c r="O106" s="166"/>
      <c r="P106" s="167">
        <f>SUM(P107:P115)</f>
        <v>0</v>
      </c>
      <c r="Q106" s="166"/>
      <c r="R106" s="167">
        <f>SUM(R107:R115)</f>
        <v>0.99939539999999993</v>
      </c>
      <c r="S106" s="166"/>
      <c r="T106" s="168">
        <f>SUM(T107:T115)</f>
        <v>0</v>
      </c>
      <c r="AR106" s="161" t="s">
        <v>79</v>
      </c>
      <c r="AT106" s="169" t="s">
        <v>70</v>
      </c>
      <c r="AU106" s="169" t="s">
        <v>79</v>
      </c>
      <c r="AY106" s="161" t="s">
        <v>128</v>
      </c>
      <c r="BK106" s="170">
        <f>SUM(BK107:BK115)</f>
        <v>0</v>
      </c>
    </row>
    <row r="107" spans="2:65" s="1" customFormat="1" ht="25.5" customHeight="1">
      <c r="B107" s="174"/>
      <c r="C107" s="175" t="s">
        <v>79</v>
      </c>
      <c r="D107" s="175" t="s">
        <v>131</v>
      </c>
      <c r="E107" s="176" t="s">
        <v>420</v>
      </c>
      <c r="F107" s="177" t="s">
        <v>421</v>
      </c>
      <c r="G107" s="178" t="s">
        <v>150</v>
      </c>
      <c r="H107" s="179">
        <v>0.63</v>
      </c>
      <c r="I107" s="180"/>
      <c r="J107" s="181">
        <f>ROUND(I107*H107,2)</f>
        <v>0</v>
      </c>
      <c r="K107" s="177" t="s">
        <v>135</v>
      </c>
      <c r="L107" s="41"/>
      <c r="M107" s="182" t="s">
        <v>5</v>
      </c>
      <c r="N107" s="183" t="s">
        <v>42</v>
      </c>
      <c r="O107" s="42"/>
      <c r="P107" s="184">
        <f>O107*H107</f>
        <v>0</v>
      </c>
      <c r="Q107" s="184">
        <v>0.12335</v>
      </c>
      <c r="R107" s="184">
        <f>Q107*H107</f>
        <v>7.7710500000000002E-2</v>
      </c>
      <c r="S107" s="184">
        <v>0</v>
      </c>
      <c r="T107" s="185">
        <f>S107*H107</f>
        <v>0</v>
      </c>
      <c r="AR107" s="24" t="s">
        <v>136</v>
      </c>
      <c r="AT107" s="24" t="s">
        <v>131</v>
      </c>
      <c r="AU107" s="24" t="s">
        <v>81</v>
      </c>
      <c r="AY107" s="24" t="s">
        <v>128</v>
      </c>
      <c r="BE107" s="186">
        <f>IF(N107="základní",J107,0)</f>
        <v>0</v>
      </c>
      <c r="BF107" s="186">
        <f>IF(N107="snížená",J107,0)</f>
        <v>0</v>
      </c>
      <c r="BG107" s="186">
        <f>IF(N107="zákl. přenesená",J107,0)</f>
        <v>0</v>
      </c>
      <c r="BH107" s="186">
        <f>IF(N107="sníž. přenesená",J107,0)</f>
        <v>0</v>
      </c>
      <c r="BI107" s="186">
        <f>IF(N107="nulová",J107,0)</f>
        <v>0</v>
      </c>
      <c r="BJ107" s="24" t="s">
        <v>79</v>
      </c>
      <c r="BK107" s="186">
        <f>ROUND(I107*H107,2)</f>
        <v>0</v>
      </c>
      <c r="BL107" s="24" t="s">
        <v>136</v>
      </c>
      <c r="BM107" s="24" t="s">
        <v>422</v>
      </c>
    </row>
    <row r="108" spans="2:65" s="11" customFormat="1">
      <c r="B108" s="187"/>
      <c r="D108" s="188" t="s">
        <v>138</v>
      </c>
      <c r="E108" s="189" t="s">
        <v>5</v>
      </c>
      <c r="F108" s="190" t="s">
        <v>423</v>
      </c>
      <c r="H108" s="191">
        <v>0.63</v>
      </c>
      <c r="I108" s="192"/>
      <c r="L108" s="187"/>
      <c r="M108" s="193"/>
      <c r="N108" s="194"/>
      <c r="O108" s="194"/>
      <c r="P108" s="194"/>
      <c r="Q108" s="194"/>
      <c r="R108" s="194"/>
      <c r="S108" s="194"/>
      <c r="T108" s="195"/>
      <c r="AT108" s="196" t="s">
        <v>138</v>
      </c>
      <c r="AU108" s="196" t="s">
        <v>81</v>
      </c>
      <c r="AV108" s="11" t="s">
        <v>81</v>
      </c>
      <c r="AW108" s="11" t="s">
        <v>35</v>
      </c>
      <c r="AX108" s="11" t="s">
        <v>79</v>
      </c>
      <c r="AY108" s="196" t="s">
        <v>128</v>
      </c>
    </row>
    <row r="109" spans="2:65" s="1" customFormat="1" ht="25.5" customHeight="1">
      <c r="B109" s="174"/>
      <c r="C109" s="175" t="s">
        <v>81</v>
      </c>
      <c r="D109" s="175" t="s">
        <v>131</v>
      </c>
      <c r="E109" s="176" t="s">
        <v>424</v>
      </c>
      <c r="F109" s="177" t="s">
        <v>425</v>
      </c>
      <c r="G109" s="178" t="s">
        <v>150</v>
      </c>
      <c r="H109" s="179">
        <v>13.095000000000001</v>
      </c>
      <c r="I109" s="180"/>
      <c r="J109" s="181">
        <f>ROUND(I109*H109,2)</f>
        <v>0</v>
      </c>
      <c r="K109" s="177" t="s">
        <v>135</v>
      </c>
      <c r="L109" s="41"/>
      <c r="M109" s="182" t="s">
        <v>5</v>
      </c>
      <c r="N109" s="183" t="s">
        <v>42</v>
      </c>
      <c r="O109" s="42"/>
      <c r="P109" s="184">
        <f>O109*H109</f>
        <v>0</v>
      </c>
      <c r="Q109" s="184">
        <v>6.9819999999999993E-2</v>
      </c>
      <c r="R109" s="184">
        <f>Q109*H109</f>
        <v>0.91429289999999996</v>
      </c>
      <c r="S109" s="184">
        <v>0</v>
      </c>
      <c r="T109" s="185">
        <f>S109*H109</f>
        <v>0</v>
      </c>
      <c r="AR109" s="24" t="s">
        <v>136</v>
      </c>
      <c r="AT109" s="24" t="s">
        <v>131</v>
      </c>
      <c r="AU109" s="24" t="s">
        <v>81</v>
      </c>
      <c r="AY109" s="24" t="s">
        <v>128</v>
      </c>
      <c r="BE109" s="186">
        <f>IF(N109="základní",J109,0)</f>
        <v>0</v>
      </c>
      <c r="BF109" s="186">
        <f>IF(N109="snížená",J109,0)</f>
        <v>0</v>
      </c>
      <c r="BG109" s="186">
        <f>IF(N109="zákl. přenesená",J109,0)</f>
        <v>0</v>
      </c>
      <c r="BH109" s="186">
        <f>IF(N109="sníž. přenesená",J109,0)</f>
        <v>0</v>
      </c>
      <c r="BI109" s="186">
        <f>IF(N109="nulová",J109,0)</f>
        <v>0</v>
      </c>
      <c r="BJ109" s="24" t="s">
        <v>79</v>
      </c>
      <c r="BK109" s="186">
        <f>ROUND(I109*H109,2)</f>
        <v>0</v>
      </c>
      <c r="BL109" s="24" t="s">
        <v>136</v>
      </c>
      <c r="BM109" s="24" t="s">
        <v>426</v>
      </c>
    </row>
    <row r="110" spans="2:65" s="12" customFormat="1">
      <c r="B110" s="197"/>
      <c r="D110" s="198" t="s">
        <v>138</v>
      </c>
      <c r="E110" s="199" t="s">
        <v>5</v>
      </c>
      <c r="F110" s="200" t="s">
        <v>427</v>
      </c>
      <c r="H110" s="201" t="s">
        <v>5</v>
      </c>
      <c r="I110" s="202"/>
      <c r="L110" s="197"/>
      <c r="M110" s="203"/>
      <c r="N110" s="204"/>
      <c r="O110" s="204"/>
      <c r="P110" s="204"/>
      <c r="Q110" s="204"/>
      <c r="R110" s="204"/>
      <c r="S110" s="204"/>
      <c r="T110" s="205"/>
      <c r="AT110" s="201" t="s">
        <v>138</v>
      </c>
      <c r="AU110" s="201" t="s">
        <v>81</v>
      </c>
      <c r="AV110" s="12" t="s">
        <v>79</v>
      </c>
      <c r="AW110" s="12" t="s">
        <v>35</v>
      </c>
      <c r="AX110" s="12" t="s">
        <v>71</v>
      </c>
      <c r="AY110" s="201" t="s">
        <v>128</v>
      </c>
    </row>
    <row r="111" spans="2:65" s="11" customFormat="1">
      <c r="B111" s="187"/>
      <c r="D111" s="198" t="s">
        <v>138</v>
      </c>
      <c r="E111" s="196" t="s">
        <v>5</v>
      </c>
      <c r="F111" s="206" t="s">
        <v>428</v>
      </c>
      <c r="H111" s="207">
        <v>9.3439999999999994</v>
      </c>
      <c r="I111" s="192"/>
      <c r="L111" s="187"/>
      <c r="M111" s="193"/>
      <c r="N111" s="194"/>
      <c r="O111" s="194"/>
      <c r="P111" s="194"/>
      <c r="Q111" s="194"/>
      <c r="R111" s="194"/>
      <c r="S111" s="194"/>
      <c r="T111" s="195"/>
      <c r="AT111" s="196" t="s">
        <v>138</v>
      </c>
      <c r="AU111" s="196" t="s">
        <v>81</v>
      </c>
      <c r="AV111" s="11" t="s">
        <v>81</v>
      </c>
      <c r="AW111" s="11" t="s">
        <v>35</v>
      </c>
      <c r="AX111" s="11" t="s">
        <v>71</v>
      </c>
      <c r="AY111" s="196" t="s">
        <v>128</v>
      </c>
    </row>
    <row r="112" spans="2:65" s="11" customFormat="1">
      <c r="B112" s="187"/>
      <c r="D112" s="198" t="s">
        <v>138</v>
      </c>
      <c r="E112" s="196" t="s">
        <v>5</v>
      </c>
      <c r="F112" s="206" t="s">
        <v>429</v>
      </c>
      <c r="H112" s="207">
        <v>3.7509999999999999</v>
      </c>
      <c r="I112" s="192"/>
      <c r="L112" s="187"/>
      <c r="M112" s="193"/>
      <c r="N112" s="194"/>
      <c r="O112" s="194"/>
      <c r="P112" s="194"/>
      <c r="Q112" s="194"/>
      <c r="R112" s="194"/>
      <c r="S112" s="194"/>
      <c r="T112" s="195"/>
      <c r="AT112" s="196" t="s">
        <v>138</v>
      </c>
      <c r="AU112" s="196" t="s">
        <v>81</v>
      </c>
      <c r="AV112" s="11" t="s">
        <v>81</v>
      </c>
      <c r="AW112" s="11" t="s">
        <v>35</v>
      </c>
      <c r="AX112" s="11" t="s">
        <v>71</v>
      </c>
      <c r="AY112" s="196" t="s">
        <v>128</v>
      </c>
    </row>
    <row r="113" spans="2:65" s="14" customFormat="1">
      <c r="B113" s="220"/>
      <c r="D113" s="188" t="s">
        <v>138</v>
      </c>
      <c r="E113" s="234" t="s">
        <v>5</v>
      </c>
      <c r="F113" s="235" t="s">
        <v>198</v>
      </c>
      <c r="H113" s="236">
        <v>13.095000000000001</v>
      </c>
      <c r="I113" s="224"/>
      <c r="L113" s="220"/>
      <c r="M113" s="225"/>
      <c r="N113" s="226"/>
      <c r="O113" s="226"/>
      <c r="P113" s="226"/>
      <c r="Q113" s="226"/>
      <c r="R113" s="226"/>
      <c r="S113" s="226"/>
      <c r="T113" s="227"/>
      <c r="AT113" s="221" t="s">
        <v>138</v>
      </c>
      <c r="AU113" s="221" t="s">
        <v>81</v>
      </c>
      <c r="AV113" s="14" t="s">
        <v>129</v>
      </c>
      <c r="AW113" s="14" t="s">
        <v>35</v>
      </c>
      <c r="AX113" s="14" t="s">
        <v>79</v>
      </c>
      <c r="AY113" s="221" t="s">
        <v>128</v>
      </c>
    </row>
    <row r="114" spans="2:65" s="1" customFormat="1" ht="16.5" customHeight="1">
      <c r="B114" s="174"/>
      <c r="C114" s="175" t="s">
        <v>129</v>
      </c>
      <c r="D114" s="175" t="s">
        <v>131</v>
      </c>
      <c r="E114" s="176" t="s">
        <v>430</v>
      </c>
      <c r="F114" s="177" t="s">
        <v>431</v>
      </c>
      <c r="G114" s="178" t="s">
        <v>231</v>
      </c>
      <c r="H114" s="179">
        <v>52.8</v>
      </c>
      <c r="I114" s="180"/>
      <c r="J114" s="181">
        <f>ROUND(I114*H114,2)</f>
        <v>0</v>
      </c>
      <c r="K114" s="177" t="s">
        <v>135</v>
      </c>
      <c r="L114" s="41"/>
      <c r="M114" s="182" t="s">
        <v>5</v>
      </c>
      <c r="N114" s="183" t="s">
        <v>42</v>
      </c>
      <c r="O114" s="42"/>
      <c r="P114" s="184">
        <f>O114*H114</f>
        <v>0</v>
      </c>
      <c r="Q114" s="184">
        <v>1.3999999999999999E-4</v>
      </c>
      <c r="R114" s="184">
        <f>Q114*H114</f>
        <v>7.3919999999999993E-3</v>
      </c>
      <c r="S114" s="184">
        <v>0</v>
      </c>
      <c r="T114" s="185">
        <f>S114*H114</f>
        <v>0</v>
      </c>
      <c r="AR114" s="24" t="s">
        <v>136</v>
      </c>
      <c r="AT114" s="24" t="s">
        <v>131</v>
      </c>
      <c r="AU114" s="24" t="s">
        <v>81</v>
      </c>
      <c r="AY114" s="24" t="s">
        <v>128</v>
      </c>
      <c r="BE114" s="186">
        <f>IF(N114="základní",J114,0)</f>
        <v>0</v>
      </c>
      <c r="BF114" s="186">
        <f>IF(N114="snížená",J114,0)</f>
        <v>0</v>
      </c>
      <c r="BG114" s="186">
        <f>IF(N114="zákl. přenesená",J114,0)</f>
        <v>0</v>
      </c>
      <c r="BH114" s="186">
        <f>IF(N114="sníž. přenesená",J114,0)</f>
        <v>0</v>
      </c>
      <c r="BI114" s="186">
        <f>IF(N114="nulová",J114,0)</f>
        <v>0</v>
      </c>
      <c r="BJ114" s="24" t="s">
        <v>79</v>
      </c>
      <c r="BK114" s="186">
        <f>ROUND(I114*H114,2)</f>
        <v>0</v>
      </c>
      <c r="BL114" s="24" t="s">
        <v>136</v>
      </c>
      <c r="BM114" s="24" t="s">
        <v>432</v>
      </c>
    </row>
    <row r="115" spans="2:65" s="11" customFormat="1">
      <c r="B115" s="187"/>
      <c r="D115" s="198" t="s">
        <v>138</v>
      </c>
      <c r="E115" s="196" t="s">
        <v>5</v>
      </c>
      <c r="F115" s="206" t="s">
        <v>433</v>
      </c>
      <c r="H115" s="207">
        <v>52.8</v>
      </c>
      <c r="I115" s="192"/>
      <c r="L115" s="187"/>
      <c r="M115" s="193"/>
      <c r="N115" s="194"/>
      <c r="O115" s="194"/>
      <c r="P115" s="194"/>
      <c r="Q115" s="194"/>
      <c r="R115" s="194"/>
      <c r="S115" s="194"/>
      <c r="T115" s="195"/>
      <c r="AT115" s="196" t="s">
        <v>138</v>
      </c>
      <c r="AU115" s="196" t="s">
        <v>81</v>
      </c>
      <c r="AV115" s="11" t="s">
        <v>81</v>
      </c>
      <c r="AW115" s="11" t="s">
        <v>35</v>
      </c>
      <c r="AX115" s="11" t="s">
        <v>79</v>
      </c>
      <c r="AY115" s="196" t="s">
        <v>128</v>
      </c>
    </row>
    <row r="116" spans="2:65" s="10" customFormat="1" ht="29.85" customHeight="1">
      <c r="B116" s="160"/>
      <c r="D116" s="171" t="s">
        <v>70</v>
      </c>
      <c r="E116" s="172" t="s">
        <v>155</v>
      </c>
      <c r="F116" s="172" t="s">
        <v>156</v>
      </c>
      <c r="I116" s="163"/>
      <c r="J116" s="173">
        <f>BK116</f>
        <v>0</v>
      </c>
      <c r="L116" s="160"/>
      <c r="M116" s="165"/>
      <c r="N116" s="166"/>
      <c r="O116" s="166"/>
      <c r="P116" s="167">
        <f>SUM(P117:P178)</f>
        <v>0</v>
      </c>
      <c r="Q116" s="166"/>
      <c r="R116" s="167">
        <f>SUM(R117:R178)</f>
        <v>9.50272747</v>
      </c>
      <c r="S116" s="166"/>
      <c r="T116" s="168">
        <f>SUM(T117:T178)</f>
        <v>0</v>
      </c>
      <c r="AR116" s="161" t="s">
        <v>79</v>
      </c>
      <c r="AT116" s="169" t="s">
        <v>70</v>
      </c>
      <c r="AU116" s="169" t="s">
        <v>79</v>
      </c>
      <c r="AY116" s="161" t="s">
        <v>128</v>
      </c>
      <c r="BK116" s="170">
        <f>SUM(BK117:BK178)</f>
        <v>0</v>
      </c>
    </row>
    <row r="117" spans="2:65" s="1" customFormat="1" ht="16.5" customHeight="1">
      <c r="B117" s="174"/>
      <c r="C117" s="175" t="s">
        <v>136</v>
      </c>
      <c r="D117" s="175" t="s">
        <v>131</v>
      </c>
      <c r="E117" s="176" t="s">
        <v>434</v>
      </c>
      <c r="F117" s="177" t="s">
        <v>435</v>
      </c>
      <c r="G117" s="178" t="s">
        <v>150</v>
      </c>
      <c r="H117" s="179">
        <v>0.1</v>
      </c>
      <c r="I117" s="180"/>
      <c r="J117" s="181">
        <f>ROUND(I117*H117,2)</f>
        <v>0</v>
      </c>
      <c r="K117" s="177" t="s">
        <v>135</v>
      </c>
      <c r="L117" s="41"/>
      <c r="M117" s="182" t="s">
        <v>5</v>
      </c>
      <c r="N117" s="183" t="s">
        <v>42</v>
      </c>
      <c r="O117" s="42"/>
      <c r="P117" s="184">
        <f>O117*H117</f>
        <v>0</v>
      </c>
      <c r="Q117" s="184">
        <v>0.04</v>
      </c>
      <c r="R117" s="184">
        <f>Q117*H117</f>
        <v>4.0000000000000001E-3</v>
      </c>
      <c r="S117" s="184">
        <v>0</v>
      </c>
      <c r="T117" s="185">
        <f>S117*H117</f>
        <v>0</v>
      </c>
      <c r="AR117" s="24" t="s">
        <v>136</v>
      </c>
      <c r="AT117" s="24" t="s">
        <v>131</v>
      </c>
      <c r="AU117" s="24" t="s">
        <v>81</v>
      </c>
      <c r="AY117" s="24" t="s">
        <v>128</v>
      </c>
      <c r="BE117" s="186">
        <f>IF(N117="základní",J117,0)</f>
        <v>0</v>
      </c>
      <c r="BF117" s="186">
        <f>IF(N117="snížená",J117,0)</f>
        <v>0</v>
      </c>
      <c r="BG117" s="186">
        <f>IF(N117="zákl. přenesená",J117,0)</f>
        <v>0</v>
      </c>
      <c r="BH117" s="186">
        <f>IF(N117="sníž. přenesená",J117,0)</f>
        <v>0</v>
      </c>
      <c r="BI117" s="186">
        <f>IF(N117="nulová",J117,0)</f>
        <v>0</v>
      </c>
      <c r="BJ117" s="24" t="s">
        <v>79</v>
      </c>
      <c r="BK117" s="186">
        <f>ROUND(I117*H117,2)</f>
        <v>0</v>
      </c>
      <c r="BL117" s="24" t="s">
        <v>136</v>
      </c>
      <c r="BM117" s="24" t="s">
        <v>436</v>
      </c>
    </row>
    <row r="118" spans="2:65" s="11" customFormat="1">
      <c r="B118" s="187"/>
      <c r="D118" s="188" t="s">
        <v>138</v>
      </c>
      <c r="E118" s="189" t="s">
        <v>5</v>
      </c>
      <c r="F118" s="190" t="s">
        <v>437</v>
      </c>
      <c r="H118" s="191">
        <v>0.1</v>
      </c>
      <c r="I118" s="192"/>
      <c r="L118" s="187"/>
      <c r="M118" s="193"/>
      <c r="N118" s="194"/>
      <c r="O118" s="194"/>
      <c r="P118" s="194"/>
      <c r="Q118" s="194"/>
      <c r="R118" s="194"/>
      <c r="S118" s="194"/>
      <c r="T118" s="195"/>
      <c r="AT118" s="196" t="s">
        <v>138</v>
      </c>
      <c r="AU118" s="196" t="s">
        <v>81</v>
      </c>
      <c r="AV118" s="11" t="s">
        <v>81</v>
      </c>
      <c r="AW118" s="11" t="s">
        <v>35</v>
      </c>
      <c r="AX118" s="11" t="s">
        <v>79</v>
      </c>
      <c r="AY118" s="196" t="s">
        <v>128</v>
      </c>
    </row>
    <row r="119" spans="2:65" s="1" customFormat="1" ht="25.5" customHeight="1">
      <c r="B119" s="174"/>
      <c r="C119" s="175" t="s">
        <v>163</v>
      </c>
      <c r="D119" s="175" t="s">
        <v>131</v>
      </c>
      <c r="E119" s="176" t="s">
        <v>438</v>
      </c>
      <c r="F119" s="177" t="s">
        <v>439</v>
      </c>
      <c r="G119" s="178" t="s">
        <v>344</v>
      </c>
      <c r="H119" s="179">
        <v>1</v>
      </c>
      <c r="I119" s="180"/>
      <c r="J119" s="181">
        <f>ROUND(I119*H119,2)</f>
        <v>0</v>
      </c>
      <c r="K119" s="177" t="s">
        <v>135</v>
      </c>
      <c r="L119" s="41"/>
      <c r="M119" s="182" t="s">
        <v>5</v>
      </c>
      <c r="N119" s="183" t="s">
        <v>42</v>
      </c>
      <c r="O119" s="42"/>
      <c r="P119" s="184">
        <f>O119*H119</f>
        <v>0</v>
      </c>
      <c r="Q119" s="184">
        <v>3.7000000000000002E-3</v>
      </c>
      <c r="R119" s="184">
        <f>Q119*H119</f>
        <v>3.7000000000000002E-3</v>
      </c>
      <c r="S119" s="184">
        <v>0</v>
      </c>
      <c r="T119" s="185">
        <f>S119*H119</f>
        <v>0</v>
      </c>
      <c r="AR119" s="24" t="s">
        <v>136</v>
      </c>
      <c r="AT119" s="24" t="s">
        <v>131</v>
      </c>
      <c r="AU119" s="24" t="s">
        <v>81</v>
      </c>
      <c r="AY119" s="24" t="s">
        <v>128</v>
      </c>
      <c r="BE119" s="186">
        <f>IF(N119="základní",J119,0)</f>
        <v>0</v>
      </c>
      <c r="BF119" s="186">
        <f>IF(N119="snížená",J119,0)</f>
        <v>0</v>
      </c>
      <c r="BG119" s="186">
        <f>IF(N119="zákl. přenesená",J119,0)</f>
        <v>0</v>
      </c>
      <c r="BH119" s="186">
        <f>IF(N119="sníž. přenesená",J119,0)</f>
        <v>0</v>
      </c>
      <c r="BI119" s="186">
        <f>IF(N119="nulová",J119,0)</f>
        <v>0</v>
      </c>
      <c r="BJ119" s="24" t="s">
        <v>79</v>
      </c>
      <c r="BK119" s="186">
        <f>ROUND(I119*H119,2)</f>
        <v>0</v>
      </c>
      <c r="BL119" s="24" t="s">
        <v>136</v>
      </c>
      <c r="BM119" s="24" t="s">
        <v>440</v>
      </c>
    </row>
    <row r="120" spans="2:65" s="11" customFormat="1">
      <c r="B120" s="187"/>
      <c r="D120" s="188" t="s">
        <v>138</v>
      </c>
      <c r="E120" s="189" t="s">
        <v>5</v>
      </c>
      <c r="F120" s="190" t="s">
        <v>441</v>
      </c>
      <c r="H120" s="191">
        <v>1</v>
      </c>
      <c r="I120" s="192"/>
      <c r="L120" s="187"/>
      <c r="M120" s="193"/>
      <c r="N120" s="194"/>
      <c r="O120" s="194"/>
      <c r="P120" s="194"/>
      <c r="Q120" s="194"/>
      <c r="R120" s="194"/>
      <c r="S120" s="194"/>
      <c r="T120" s="195"/>
      <c r="AT120" s="196" t="s">
        <v>138</v>
      </c>
      <c r="AU120" s="196" t="s">
        <v>81</v>
      </c>
      <c r="AV120" s="11" t="s">
        <v>81</v>
      </c>
      <c r="AW120" s="11" t="s">
        <v>35</v>
      </c>
      <c r="AX120" s="11" t="s">
        <v>79</v>
      </c>
      <c r="AY120" s="196" t="s">
        <v>128</v>
      </c>
    </row>
    <row r="121" spans="2:65" s="1" customFormat="1" ht="25.5" customHeight="1">
      <c r="B121" s="174"/>
      <c r="C121" s="175" t="s">
        <v>155</v>
      </c>
      <c r="D121" s="175" t="s">
        <v>131</v>
      </c>
      <c r="E121" s="176" t="s">
        <v>442</v>
      </c>
      <c r="F121" s="177" t="s">
        <v>443</v>
      </c>
      <c r="G121" s="178" t="s">
        <v>150</v>
      </c>
      <c r="H121" s="179">
        <v>282.81900000000002</v>
      </c>
      <c r="I121" s="180"/>
      <c r="J121" s="181">
        <f>ROUND(I121*H121,2)</f>
        <v>0</v>
      </c>
      <c r="K121" s="177" t="s">
        <v>135</v>
      </c>
      <c r="L121" s="41"/>
      <c r="M121" s="182" t="s">
        <v>5</v>
      </c>
      <c r="N121" s="183" t="s">
        <v>42</v>
      </c>
      <c r="O121" s="42"/>
      <c r="P121" s="184">
        <f>O121*H121</f>
        <v>0</v>
      </c>
      <c r="Q121" s="184">
        <v>2.5999999999999998E-4</v>
      </c>
      <c r="R121" s="184">
        <f>Q121*H121</f>
        <v>7.3532939999999991E-2</v>
      </c>
      <c r="S121" s="184">
        <v>0</v>
      </c>
      <c r="T121" s="185">
        <f>S121*H121</f>
        <v>0</v>
      </c>
      <c r="AR121" s="24" t="s">
        <v>136</v>
      </c>
      <c r="AT121" s="24" t="s">
        <v>131</v>
      </c>
      <c r="AU121" s="24" t="s">
        <v>81</v>
      </c>
      <c r="AY121" s="24" t="s">
        <v>128</v>
      </c>
      <c r="BE121" s="186">
        <f>IF(N121="základní",J121,0)</f>
        <v>0</v>
      </c>
      <c r="BF121" s="186">
        <f>IF(N121="snížená",J121,0)</f>
        <v>0</v>
      </c>
      <c r="BG121" s="186">
        <f>IF(N121="zákl. přenesená",J121,0)</f>
        <v>0</v>
      </c>
      <c r="BH121" s="186">
        <f>IF(N121="sníž. přenesená",J121,0)</f>
        <v>0</v>
      </c>
      <c r="BI121" s="186">
        <f>IF(N121="nulová",J121,0)</f>
        <v>0</v>
      </c>
      <c r="BJ121" s="24" t="s">
        <v>79</v>
      </c>
      <c r="BK121" s="186">
        <f>ROUND(I121*H121,2)</f>
        <v>0</v>
      </c>
      <c r="BL121" s="24" t="s">
        <v>136</v>
      </c>
      <c r="BM121" s="24" t="s">
        <v>444</v>
      </c>
    </row>
    <row r="122" spans="2:65" s="11" customFormat="1">
      <c r="B122" s="187"/>
      <c r="D122" s="198" t="s">
        <v>138</v>
      </c>
      <c r="E122" s="196" t="s">
        <v>5</v>
      </c>
      <c r="F122" s="206" t="s">
        <v>445</v>
      </c>
      <c r="H122" s="207">
        <v>18.058</v>
      </c>
      <c r="I122" s="192"/>
      <c r="L122" s="187"/>
      <c r="M122" s="193"/>
      <c r="N122" s="194"/>
      <c r="O122" s="194"/>
      <c r="P122" s="194"/>
      <c r="Q122" s="194"/>
      <c r="R122" s="194"/>
      <c r="S122" s="194"/>
      <c r="T122" s="195"/>
      <c r="AT122" s="196" t="s">
        <v>138</v>
      </c>
      <c r="AU122" s="196" t="s">
        <v>81</v>
      </c>
      <c r="AV122" s="11" t="s">
        <v>81</v>
      </c>
      <c r="AW122" s="11" t="s">
        <v>35</v>
      </c>
      <c r="AX122" s="11" t="s">
        <v>71</v>
      </c>
      <c r="AY122" s="196" t="s">
        <v>128</v>
      </c>
    </row>
    <row r="123" spans="2:65" s="11" customFormat="1">
      <c r="B123" s="187"/>
      <c r="D123" s="198" t="s">
        <v>138</v>
      </c>
      <c r="E123" s="196" t="s">
        <v>5</v>
      </c>
      <c r="F123" s="206" t="s">
        <v>446</v>
      </c>
      <c r="H123" s="207">
        <v>10.26</v>
      </c>
      <c r="I123" s="192"/>
      <c r="L123" s="187"/>
      <c r="M123" s="193"/>
      <c r="N123" s="194"/>
      <c r="O123" s="194"/>
      <c r="P123" s="194"/>
      <c r="Q123" s="194"/>
      <c r="R123" s="194"/>
      <c r="S123" s="194"/>
      <c r="T123" s="195"/>
      <c r="AT123" s="196" t="s">
        <v>138</v>
      </c>
      <c r="AU123" s="196" t="s">
        <v>81</v>
      </c>
      <c r="AV123" s="11" t="s">
        <v>81</v>
      </c>
      <c r="AW123" s="11" t="s">
        <v>35</v>
      </c>
      <c r="AX123" s="11" t="s">
        <v>71</v>
      </c>
      <c r="AY123" s="196" t="s">
        <v>128</v>
      </c>
    </row>
    <row r="124" spans="2:65" s="11" customFormat="1">
      <c r="B124" s="187"/>
      <c r="D124" s="198" t="s">
        <v>138</v>
      </c>
      <c r="E124" s="196" t="s">
        <v>5</v>
      </c>
      <c r="F124" s="206" t="s">
        <v>447</v>
      </c>
      <c r="H124" s="207">
        <v>1.2</v>
      </c>
      <c r="I124" s="192"/>
      <c r="L124" s="187"/>
      <c r="M124" s="193"/>
      <c r="N124" s="194"/>
      <c r="O124" s="194"/>
      <c r="P124" s="194"/>
      <c r="Q124" s="194"/>
      <c r="R124" s="194"/>
      <c r="S124" s="194"/>
      <c r="T124" s="195"/>
      <c r="AT124" s="196" t="s">
        <v>138</v>
      </c>
      <c r="AU124" s="196" t="s">
        <v>81</v>
      </c>
      <c r="AV124" s="11" t="s">
        <v>81</v>
      </c>
      <c r="AW124" s="11" t="s">
        <v>35</v>
      </c>
      <c r="AX124" s="11" t="s">
        <v>71</v>
      </c>
      <c r="AY124" s="196" t="s">
        <v>128</v>
      </c>
    </row>
    <row r="125" spans="2:65" s="14" customFormat="1">
      <c r="B125" s="220"/>
      <c r="D125" s="198" t="s">
        <v>138</v>
      </c>
      <c r="E125" s="221" t="s">
        <v>5</v>
      </c>
      <c r="F125" s="222" t="s">
        <v>198</v>
      </c>
      <c r="H125" s="223">
        <v>29.518000000000001</v>
      </c>
      <c r="I125" s="224"/>
      <c r="L125" s="220"/>
      <c r="M125" s="225"/>
      <c r="N125" s="226"/>
      <c r="O125" s="226"/>
      <c r="P125" s="226"/>
      <c r="Q125" s="226"/>
      <c r="R125" s="226"/>
      <c r="S125" s="226"/>
      <c r="T125" s="227"/>
      <c r="AT125" s="221" t="s">
        <v>138</v>
      </c>
      <c r="AU125" s="221" t="s">
        <v>81</v>
      </c>
      <c r="AV125" s="14" t="s">
        <v>129</v>
      </c>
      <c r="AW125" s="14" t="s">
        <v>35</v>
      </c>
      <c r="AX125" s="14" t="s">
        <v>71</v>
      </c>
      <c r="AY125" s="221" t="s">
        <v>128</v>
      </c>
    </row>
    <row r="126" spans="2:65" s="11" customFormat="1">
      <c r="B126" s="187"/>
      <c r="D126" s="198" t="s">
        <v>138</v>
      </c>
      <c r="E126" s="196" t="s">
        <v>5</v>
      </c>
      <c r="F126" s="206" t="s">
        <v>448</v>
      </c>
      <c r="H126" s="207">
        <v>48.496000000000002</v>
      </c>
      <c r="I126" s="192"/>
      <c r="L126" s="187"/>
      <c r="M126" s="193"/>
      <c r="N126" s="194"/>
      <c r="O126" s="194"/>
      <c r="P126" s="194"/>
      <c r="Q126" s="194"/>
      <c r="R126" s="194"/>
      <c r="S126" s="194"/>
      <c r="T126" s="195"/>
      <c r="AT126" s="196" t="s">
        <v>138</v>
      </c>
      <c r="AU126" s="196" t="s">
        <v>81</v>
      </c>
      <c r="AV126" s="11" t="s">
        <v>81</v>
      </c>
      <c r="AW126" s="11" t="s">
        <v>35</v>
      </c>
      <c r="AX126" s="11" t="s">
        <v>71</v>
      </c>
      <c r="AY126" s="196" t="s">
        <v>128</v>
      </c>
    </row>
    <row r="127" spans="2:65" s="11" customFormat="1">
      <c r="B127" s="187"/>
      <c r="D127" s="198" t="s">
        <v>138</v>
      </c>
      <c r="E127" s="196" t="s">
        <v>5</v>
      </c>
      <c r="F127" s="206" t="s">
        <v>449</v>
      </c>
      <c r="H127" s="207">
        <v>60.006</v>
      </c>
      <c r="I127" s="192"/>
      <c r="L127" s="187"/>
      <c r="M127" s="193"/>
      <c r="N127" s="194"/>
      <c r="O127" s="194"/>
      <c r="P127" s="194"/>
      <c r="Q127" s="194"/>
      <c r="R127" s="194"/>
      <c r="S127" s="194"/>
      <c r="T127" s="195"/>
      <c r="AT127" s="196" t="s">
        <v>138</v>
      </c>
      <c r="AU127" s="196" t="s">
        <v>81</v>
      </c>
      <c r="AV127" s="11" t="s">
        <v>81</v>
      </c>
      <c r="AW127" s="11" t="s">
        <v>35</v>
      </c>
      <c r="AX127" s="11" t="s">
        <v>71</v>
      </c>
      <c r="AY127" s="196" t="s">
        <v>128</v>
      </c>
    </row>
    <row r="128" spans="2:65" s="14" customFormat="1">
      <c r="B128" s="220"/>
      <c r="D128" s="198" t="s">
        <v>138</v>
      </c>
      <c r="E128" s="221" t="s">
        <v>5</v>
      </c>
      <c r="F128" s="222" t="s">
        <v>198</v>
      </c>
      <c r="H128" s="223">
        <v>108.502</v>
      </c>
      <c r="I128" s="224"/>
      <c r="L128" s="220"/>
      <c r="M128" s="225"/>
      <c r="N128" s="226"/>
      <c r="O128" s="226"/>
      <c r="P128" s="226"/>
      <c r="Q128" s="226"/>
      <c r="R128" s="226"/>
      <c r="S128" s="226"/>
      <c r="T128" s="227"/>
      <c r="AT128" s="221" t="s">
        <v>138</v>
      </c>
      <c r="AU128" s="221" t="s">
        <v>81</v>
      </c>
      <c r="AV128" s="14" t="s">
        <v>129</v>
      </c>
      <c r="AW128" s="14" t="s">
        <v>35</v>
      </c>
      <c r="AX128" s="14" t="s">
        <v>71</v>
      </c>
      <c r="AY128" s="221" t="s">
        <v>128</v>
      </c>
    </row>
    <row r="129" spans="2:65" s="11" customFormat="1">
      <c r="B129" s="187"/>
      <c r="D129" s="198" t="s">
        <v>138</v>
      </c>
      <c r="E129" s="196" t="s">
        <v>5</v>
      </c>
      <c r="F129" s="206" t="s">
        <v>450</v>
      </c>
      <c r="H129" s="207">
        <v>53.046999999999997</v>
      </c>
      <c r="I129" s="192"/>
      <c r="L129" s="187"/>
      <c r="M129" s="193"/>
      <c r="N129" s="194"/>
      <c r="O129" s="194"/>
      <c r="P129" s="194"/>
      <c r="Q129" s="194"/>
      <c r="R129" s="194"/>
      <c r="S129" s="194"/>
      <c r="T129" s="195"/>
      <c r="AT129" s="196" t="s">
        <v>138</v>
      </c>
      <c r="AU129" s="196" t="s">
        <v>81</v>
      </c>
      <c r="AV129" s="11" t="s">
        <v>81</v>
      </c>
      <c r="AW129" s="11" t="s">
        <v>35</v>
      </c>
      <c r="AX129" s="11" t="s">
        <v>71</v>
      </c>
      <c r="AY129" s="196" t="s">
        <v>128</v>
      </c>
    </row>
    <row r="130" spans="2:65" s="11" customFormat="1">
      <c r="B130" s="187"/>
      <c r="D130" s="198" t="s">
        <v>138</v>
      </c>
      <c r="E130" s="196" t="s">
        <v>5</v>
      </c>
      <c r="F130" s="206" t="s">
        <v>451</v>
      </c>
      <c r="H130" s="207">
        <v>-7.88</v>
      </c>
      <c r="I130" s="192"/>
      <c r="L130" s="187"/>
      <c r="M130" s="193"/>
      <c r="N130" s="194"/>
      <c r="O130" s="194"/>
      <c r="P130" s="194"/>
      <c r="Q130" s="194"/>
      <c r="R130" s="194"/>
      <c r="S130" s="194"/>
      <c r="T130" s="195"/>
      <c r="AT130" s="196" t="s">
        <v>138</v>
      </c>
      <c r="AU130" s="196" t="s">
        <v>81</v>
      </c>
      <c r="AV130" s="11" t="s">
        <v>81</v>
      </c>
      <c r="AW130" s="11" t="s">
        <v>35</v>
      </c>
      <c r="AX130" s="11" t="s">
        <v>71</v>
      </c>
      <c r="AY130" s="196" t="s">
        <v>128</v>
      </c>
    </row>
    <row r="131" spans="2:65" s="11" customFormat="1" ht="27">
      <c r="B131" s="187"/>
      <c r="D131" s="198" t="s">
        <v>138</v>
      </c>
      <c r="E131" s="196" t="s">
        <v>5</v>
      </c>
      <c r="F131" s="206" t="s">
        <v>452</v>
      </c>
      <c r="H131" s="207">
        <v>59.088000000000001</v>
      </c>
      <c r="I131" s="192"/>
      <c r="L131" s="187"/>
      <c r="M131" s="193"/>
      <c r="N131" s="194"/>
      <c r="O131" s="194"/>
      <c r="P131" s="194"/>
      <c r="Q131" s="194"/>
      <c r="R131" s="194"/>
      <c r="S131" s="194"/>
      <c r="T131" s="195"/>
      <c r="AT131" s="196" t="s">
        <v>138</v>
      </c>
      <c r="AU131" s="196" t="s">
        <v>81</v>
      </c>
      <c r="AV131" s="11" t="s">
        <v>81</v>
      </c>
      <c r="AW131" s="11" t="s">
        <v>35</v>
      </c>
      <c r="AX131" s="11" t="s">
        <v>71</v>
      </c>
      <c r="AY131" s="196" t="s">
        <v>128</v>
      </c>
    </row>
    <row r="132" spans="2:65" s="11" customFormat="1">
      <c r="B132" s="187"/>
      <c r="D132" s="198" t="s">
        <v>138</v>
      </c>
      <c r="E132" s="196" t="s">
        <v>5</v>
      </c>
      <c r="F132" s="206" t="s">
        <v>453</v>
      </c>
      <c r="H132" s="207">
        <v>-9.4559999999999995</v>
      </c>
      <c r="I132" s="192"/>
      <c r="L132" s="187"/>
      <c r="M132" s="193"/>
      <c r="N132" s="194"/>
      <c r="O132" s="194"/>
      <c r="P132" s="194"/>
      <c r="Q132" s="194"/>
      <c r="R132" s="194"/>
      <c r="S132" s="194"/>
      <c r="T132" s="195"/>
      <c r="AT132" s="196" t="s">
        <v>138</v>
      </c>
      <c r="AU132" s="196" t="s">
        <v>81</v>
      </c>
      <c r="AV132" s="11" t="s">
        <v>81</v>
      </c>
      <c r="AW132" s="11" t="s">
        <v>35</v>
      </c>
      <c r="AX132" s="11" t="s">
        <v>71</v>
      </c>
      <c r="AY132" s="196" t="s">
        <v>128</v>
      </c>
    </row>
    <row r="133" spans="2:65" s="11" customFormat="1">
      <c r="B133" s="187"/>
      <c r="D133" s="198" t="s">
        <v>138</v>
      </c>
      <c r="E133" s="196" t="s">
        <v>5</v>
      </c>
      <c r="F133" s="206" t="s">
        <v>454</v>
      </c>
      <c r="H133" s="207">
        <v>50</v>
      </c>
      <c r="I133" s="192"/>
      <c r="L133" s="187"/>
      <c r="M133" s="193"/>
      <c r="N133" s="194"/>
      <c r="O133" s="194"/>
      <c r="P133" s="194"/>
      <c r="Q133" s="194"/>
      <c r="R133" s="194"/>
      <c r="S133" s="194"/>
      <c r="T133" s="195"/>
      <c r="AT133" s="196" t="s">
        <v>138</v>
      </c>
      <c r="AU133" s="196" t="s">
        <v>81</v>
      </c>
      <c r="AV133" s="11" t="s">
        <v>81</v>
      </c>
      <c r="AW133" s="11" t="s">
        <v>35</v>
      </c>
      <c r="AX133" s="11" t="s">
        <v>71</v>
      </c>
      <c r="AY133" s="196" t="s">
        <v>128</v>
      </c>
    </row>
    <row r="134" spans="2:65" s="13" customFormat="1">
      <c r="B134" s="208"/>
      <c r="D134" s="188" t="s">
        <v>138</v>
      </c>
      <c r="E134" s="209" t="s">
        <v>399</v>
      </c>
      <c r="F134" s="210" t="s">
        <v>147</v>
      </c>
      <c r="H134" s="211">
        <v>282.81900000000002</v>
      </c>
      <c r="I134" s="212"/>
      <c r="L134" s="208"/>
      <c r="M134" s="213"/>
      <c r="N134" s="214"/>
      <c r="O134" s="214"/>
      <c r="P134" s="214"/>
      <c r="Q134" s="214"/>
      <c r="R134" s="214"/>
      <c r="S134" s="214"/>
      <c r="T134" s="215"/>
      <c r="AT134" s="216" t="s">
        <v>138</v>
      </c>
      <c r="AU134" s="216" t="s">
        <v>81</v>
      </c>
      <c r="AV134" s="13" t="s">
        <v>136</v>
      </c>
      <c r="AW134" s="13" t="s">
        <v>35</v>
      </c>
      <c r="AX134" s="13" t="s">
        <v>79</v>
      </c>
      <c r="AY134" s="216" t="s">
        <v>128</v>
      </c>
    </row>
    <row r="135" spans="2:65" s="1" customFormat="1" ht="16.5" customHeight="1">
      <c r="B135" s="174"/>
      <c r="C135" s="175" t="s">
        <v>175</v>
      </c>
      <c r="D135" s="175" t="s">
        <v>131</v>
      </c>
      <c r="E135" s="176" t="s">
        <v>455</v>
      </c>
      <c r="F135" s="177" t="s">
        <v>456</v>
      </c>
      <c r="G135" s="178" t="s">
        <v>150</v>
      </c>
      <c r="H135" s="179">
        <v>1.25</v>
      </c>
      <c r="I135" s="180"/>
      <c r="J135" s="181">
        <f>ROUND(I135*H135,2)</f>
        <v>0</v>
      </c>
      <c r="K135" s="177" t="s">
        <v>135</v>
      </c>
      <c r="L135" s="41"/>
      <c r="M135" s="182" t="s">
        <v>5</v>
      </c>
      <c r="N135" s="183" t="s">
        <v>42</v>
      </c>
      <c r="O135" s="42"/>
      <c r="P135" s="184">
        <f>O135*H135</f>
        <v>0</v>
      </c>
      <c r="Q135" s="184">
        <v>0.04</v>
      </c>
      <c r="R135" s="184">
        <f>Q135*H135</f>
        <v>0.05</v>
      </c>
      <c r="S135" s="184">
        <v>0</v>
      </c>
      <c r="T135" s="185">
        <f>S135*H135</f>
        <v>0</v>
      </c>
      <c r="AR135" s="24" t="s">
        <v>136</v>
      </c>
      <c r="AT135" s="24" t="s">
        <v>131</v>
      </c>
      <c r="AU135" s="24" t="s">
        <v>81</v>
      </c>
      <c r="AY135" s="24" t="s">
        <v>128</v>
      </c>
      <c r="BE135" s="186">
        <f>IF(N135="základní",J135,0)</f>
        <v>0</v>
      </c>
      <c r="BF135" s="186">
        <f>IF(N135="snížená",J135,0)</f>
        <v>0</v>
      </c>
      <c r="BG135" s="186">
        <f>IF(N135="zákl. přenesená",J135,0)</f>
        <v>0</v>
      </c>
      <c r="BH135" s="186">
        <f>IF(N135="sníž. přenesená",J135,0)</f>
        <v>0</v>
      </c>
      <c r="BI135" s="186">
        <f>IF(N135="nulová",J135,0)</f>
        <v>0</v>
      </c>
      <c r="BJ135" s="24" t="s">
        <v>79</v>
      </c>
      <c r="BK135" s="186">
        <f>ROUND(I135*H135,2)</f>
        <v>0</v>
      </c>
      <c r="BL135" s="24" t="s">
        <v>136</v>
      </c>
      <c r="BM135" s="24" t="s">
        <v>457</v>
      </c>
    </row>
    <row r="136" spans="2:65" s="11" customFormat="1">
      <c r="B136" s="187"/>
      <c r="D136" s="198" t="s">
        <v>138</v>
      </c>
      <c r="E136" s="196" t="s">
        <v>5</v>
      </c>
      <c r="F136" s="206" t="s">
        <v>458</v>
      </c>
      <c r="H136" s="207">
        <v>0.21</v>
      </c>
      <c r="I136" s="192"/>
      <c r="L136" s="187"/>
      <c r="M136" s="193"/>
      <c r="N136" s="194"/>
      <c r="O136" s="194"/>
      <c r="P136" s="194"/>
      <c r="Q136" s="194"/>
      <c r="R136" s="194"/>
      <c r="S136" s="194"/>
      <c r="T136" s="195"/>
      <c r="AT136" s="196" t="s">
        <v>138</v>
      </c>
      <c r="AU136" s="196" t="s">
        <v>81</v>
      </c>
      <c r="AV136" s="11" t="s">
        <v>81</v>
      </c>
      <c r="AW136" s="11" t="s">
        <v>35</v>
      </c>
      <c r="AX136" s="11" t="s">
        <v>71</v>
      </c>
      <c r="AY136" s="196" t="s">
        <v>128</v>
      </c>
    </row>
    <row r="137" spans="2:65" s="11" customFormat="1">
      <c r="B137" s="187"/>
      <c r="D137" s="198" t="s">
        <v>138</v>
      </c>
      <c r="E137" s="196" t="s">
        <v>5</v>
      </c>
      <c r="F137" s="206" t="s">
        <v>459</v>
      </c>
      <c r="H137" s="207">
        <v>1.04</v>
      </c>
      <c r="I137" s="192"/>
      <c r="L137" s="187"/>
      <c r="M137" s="193"/>
      <c r="N137" s="194"/>
      <c r="O137" s="194"/>
      <c r="P137" s="194"/>
      <c r="Q137" s="194"/>
      <c r="R137" s="194"/>
      <c r="S137" s="194"/>
      <c r="T137" s="195"/>
      <c r="AT137" s="196" t="s">
        <v>138</v>
      </c>
      <c r="AU137" s="196" t="s">
        <v>81</v>
      </c>
      <c r="AV137" s="11" t="s">
        <v>81</v>
      </c>
      <c r="AW137" s="11" t="s">
        <v>35</v>
      </c>
      <c r="AX137" s="11" t="s">
        <v>71</v>
      </c>
      <c r="AY137" s="196" t="s">
        <v>128</v>
      </c>
    </row>
    <row r="138" spans="2:65" s="13" customFormat="1">
      <c r="B138" s="208"/>
      <c r="D138" s="188" t="s">
        <v>138</v>
      </c>
      <c r="E138" s="209" t="s">
        <v>5</v>
      </c>
      <c r="F138" s="210" t="s">
        <v>147</v>
      </c>
      <c r="H138" s="211">
        <v>1.25</v>
      </c>
      <c r="I138" s="212"/>
      <c r="L138" s="208"/>
      <c r="M138" s="213"/>
      <c r="N138" s="214"/>
      <c r="O138" s="214"/>
      <c r="P138" s="214"/>
      <c r="Q138" s="214"/>
      <c r="R138" s="214"/>
      <c r="S138" s="214"/>
      <c r="T138" s="215"/>
      <c r="AT138" s="216" t="s">
        <v>138</v>
      </c>
      <c r="AU138" s="216" t="s">
        <v>81</v>
      </c>
      <c r="AV138" s="13" t="s">
        <v>136</v>
      </c>
      <c r="AW138" s="13" t="s">
        <v>35</v>
      </c>
      <c r="AX138" s="13" t="s">
        <v>79</v>
      </c>
      <c r="AY138" s="216" t="s">
        <v>128</v>
      </c>
    </row>
    <row r="139" spans="2:65" s="1" customFormat="1" ht="25.5" customHeight="1">
      <c r="B139" s="174"/>
      <c r="C139" s="175" t="s">
        <v>183</v>
      </c>
      <c r="D139" s="175" t="s">
        <v>131</v>
      </c>
      <c r="E139" s="176" t="s">
        <v>460</v>
      </c>
      <c r="F139" s="177" t="s">
        <v>461</v>
      </c>
      <c r="G139" s="178" t="s">
        <v>150</v>
      </c>
      <c r="H139" s="179">
        <v>282.81900000000002</v>
      </c>
      <c r="I139" s="180"/>
      <c r="J139" s="181">
        <f>ROUND(I139*H139,2)</f>
        <v>0</v>
      </c>
      <c r="K139" s="177" t="s">
        <v>135</v>
      </c>
      <c r="L139" s="41"/>
      <c r="M139" s="182" t="s">
        <v>5</v>
      </c>
      <c r="N139" s="183" t="s">
        <v>42</v>
      </c>
      <c r="O139" s="42"/>
      <c r="P139" s="184">
        <f>O139*H139</f>
        <v>0</v>
      </c>
      <c r="Q139" s="184">
        <v>4.8900000000000002E-3</v>
      </c>
      <c r="R139" s="184">
        <f>Q139*H139</f>
        <v>1.3829849100000002</v>
      </c>
      <c r="S139" s="184">
        <v>0</v>
      </c>
      <c r="T139" s="185">
        <f>S139*H139</f>
        <v>0</v>
      </c>
      <c r="AR139" s="24" t="s">
        <v>136</v>
      </c>
      <c r="AT139" s="24" t="s">
        <v>131</v>
      </c>
      <c r="AU139" s="24" t="s">
        <v>81</v>
      </c>
      <c r="AY139" s="24" t="s">
        <v>128</v>
      </c>
      <c r="BE139" s="186">
        <f>IF(N139="základní",J139,0)</f>
        <v>0</v>
      </c>
      <c r="BF139" s="186">
        <f>IF(N139="snížená",J139,0)</f>
        <v>0</v>
      </c>
      <c r="BG139" s="186">
        <f>IF(N139="zákl. přenesená",J139,0)</f>
        <v>0</v>
      </c>
      <c r="BH139" s="186">
        <f>IF(N139="sníž. přenesená",J139,0)</f>
        <v>0</v>
      </c>
      <c r="BI139" s="186">
        <f>IF(N139="nulová",J139,0)</f>
        <v>0</v>
      </c>
      <c r="BJ139" s="24" t="s">
        <v>79</v>
      </c>
      <c r="BK139" s="186">
        <f>ROUND(I139*H139,2)</f>
        <v>0</v>
      </c>
      <c r="BL139" s="24" t="s">
        <v>136</v>
      </c>
      <c r="BM139" s="24" t="s">
        <v>462</v>
      </c>
    </row>
    <row r="140" spans="2:65" s="11" customFormat="1">
      <c r="B140" s="187"/>
      <c r="D140" s="188" t="s">
        <v>138</v>
      </c>
      <c r="E140" s="189" t="s">
        <v>5</v>
      </c>
      <c r="F140" s="190" t="s">
        <v>399</v>
      </c>
      <c r="H140" s="191">
        <v>282.81900000000002</v>
      </c>
      <c r="I140" s="192"/>
      <c r="L140" s="187"/>
      <c r="M140" s="193"/>
      <c r="N140" s="194"/>
      <c r="O140" s="194"/>
      <c r="P140" s="194"/>
      <c r="Q140" s="194"/>
      <c r="R140" s="194"/>
      <c r="S140" s="194"/>
      <c r="T140" s="195"/>
      <c r="AT140" s="196" t="s">
        <v>138</v>
      </c>
      <c r="AU140" s="196" t="s">
        <v>81</v>
      </c>
      <c r="AV140" s="11" t="s">
        <v>81</v>
      </c>
      <c r="AW140" s="11" t="s">
        <v>35</v>
      </c>
      <c r="AX140" s="11" t="s">
        <v>79</v>
      </c>
      <c r="AY140" s="196" t="s">
        <v>128</v>
      </c>
    </row>
    <row r="141" spans="2:65" s="1" customFormat="1" ht="16.5" customHeight="1">
      <c r="B141" s="174"/>
      <c r="C141" s="175" t="s">
        <v>161</v>
      </c>
      <c r="D141" s="175" t="s">
        <v>131</v>
      </c>
      <c r="E141" s="176" t="s">
        <v>463</v>
      </c>
      <c r="F141" s="177" t="s">
        <v>464</v>
      </c>
      <c r="G141" s="178" t="s">
        <v>150</v>
      </c>
      <c r="H141" s="179">
        <v>282.81900000000002</v>
      </c>
      <c r="I141" s="180"/>
      <c r="J141" s="181">
        <f>ROUND(I141*H141,2)</f>
        <v>0</v>
      </c>
      <c r="K141" s="177" t="s">
        <v>135</v>
      </c>
      <c r="L141" s="41"/>
      <c r="M141" s="182" t="s">
        <v>5</v>
      </c>
      <c r="N141" s="183" t="s">
        <v>42</v>
      </c>
      <c r="O141" s="42"/>
      <c r="P141" s="184">
        <f>O141*H141</f>
        <v>0</v>
      </c>
      <c r="Q141" s="184">
        <v>3.0000000000000001E-3</v>
      </c>
      <c r="R141" s="184">
        <f>Q141*H141</f>
        <v>0.84845700000000002</v>
      </c>
      <c r="S141" s="184">
        <v>0</v>
      </c>
      <c r="T141" s="185">
        <f>S141*H141</f>
        <v>0</v>
      </c>
      <c r="AR141" s="24" t="s">
        <v>136</v>
      </c>
      <c r="AT141" s="24" t="s">
        <v>131</v>
      </c>
      <c r="AU141" s="24" t="s">
        <v>81</v>
      </c>
      <c r="AY141" s="24" t="s">
        <v>128</v>
      </c>
      <c r="BE141" s="186">
        <f>IF(N141="základní",J141,0)</f>
        <v>0</v>
      </c>
      <c r="BF141" s="186">
        <f>IF(N141="snížená",J141,0)</f>
        <v>0</v>
      </c>
      <c r="BG141" s="186">
        <f>IF(N141="zákl. přenesená",J141,0)</f>
        <v>0</v>
      </c>
      <c r="BH141" s="186">
        <f>IF(N141="sníž. přenesená",J141,0)</f>
        <v>0</v>
      </c>
      <c r="BI141" s="186">
        <f>IF(N141="nulová",J141,0)</f>
        <v>0</v>
      </c>
      <c r="BJ141" s="24" t="s">
        <v>79</v>
      </c>
      <c r="BK141" s="186">
        <f>ROUND(I141*H141,2)</f>
        <v>0</v>
      </c>
      <c r="BL141" s="24" t="s">
        <v>136</v>
      </c>
      <c r="BM141" s="24" t="s">
        <v>465</v>
      </c>
    </row>
    <row r="142" spans="2:65" s="11" customFormat="1">
      <c r="B142" s="187"/>
      <c r="D142" s="188" t="s">
        <v>138</v>
      </c>
      <c r="E142" s="189" t="s">
        <v>5</v>
      </c>
      <c r="F142" s="190" t="s">
        <v>399</v>
      </c>
      <c r="H142" s="191">
        <v>282.81900000000002</v>
      </c>
      <c r="I142" s="192"/>
      <c r="L142" s="187"/>
      <c r="M142" s="193"/>
      <c r="N142" s="194"/>
      <c r="O142" s="194"/>
      <c r="P142" s="194"/>
      <c r="Q142" s="194"/>
      <c r="R142" s="194"/>
      <c r="S142" s="194"/>
      <c r="T142" s="195"/>
      <c r="AT142" s="196" t="s">
        <v>138</v>
      </c>
      <c r="AU142" s="196" t="s">
        <v>81</v>
      </c>
      <c r="AV142" s="11" t="s">
        <v>81</v>
      </c>
      <c r="AW142" s="11" t="s">
        <v>35</v>
      </c>
      <c r="AX142" s="11" t="s">
        <v>79</v>
      </c>
      <c r="AY142" s="196" t="s">
        <v>128</v>
      </c>
    </row>
    <row r="143" spans="2:65" s="1" customFormat="1" ht="25.5" customHeight="1">
      <c r="B143" s="174"/>
      <c r="C143" s="175" t="s">
        <v>204</v>
      </c>
      <c r="D143" s="175" t="s">
        <v>131</v>
      </c>
      <c r="E143" s="176" t="s">
        <v>466</v>
      </c>
      <c r="F143" s="177" t="s">
        <v>467</v>
      </c>
      <c r="G143" s="178" t="s">
        <v>344</v>
      </c>
      <c r="H143" s="179">
        <v>3</v>
      </c>
      <c r="I143" s="180"/>
      <c r="J143" s="181">
        <f>ROUND(I143*H143,2)</f>
        <v>0</v>
      </c>
      <c r="K143" s="177" t="s">
        <v>135</v>
      </c>
      <c r="L143" s="41"/>
      <c r="M143" s="182" t="s">
        <v>5</v>
      </c>
      <c r="N143" s="183" t="s">
        <v>42</v>
      </c>
      <c r="O143" s="42"/>
      <c r="P143" s="184">
        <f>O143*H143</f>
        <v>0</v>
      </c>
      <c r="Q143" s="184">
        <v>9.4999999999999998E-3</v>
      </c>
      <c r="R143" s="184">
        <f>Q143*H143</f>
        <v>2.8499999999999998E-2</v>
      </c>
      <c r="S143" s="184">
        <v>0</v>
      </c>
      <c r="T143" s="185">
        <f>S143*H143</f>
        <v>0</v>
      </c>
      <c r="AR143" s="24" t="s">
        <v>136</v>
      </c>
      <c r="AT143" s="24" t="s">
        <v>131</v>
      </c>
      <c r="AU143" s="24" t="s">
        <v>81</v>
      </c>
      <c r="AY143" s="24" t="s">
        <v>128</v>
      </c>
      <c r="BE143" s="186">
        <f>IF(N143="základní",J143,0)</f>
        <v>0</v>
      </c>
      <c r="BF143" s="186">
        <f>IF(N143="snížená",J143,0)</f>
        <v>0</v>
      </c>
      <c r="BG143" s="186">
        <f>IF(N143="zákl. přenesená",J143,0)</f>
        <v>0</v>
      </c>
      <c r="BH143" s="186">
        <f>IF(N143="sníž. přenesená",J143,0)</f>
        <v>0</v>
      </c>
      <c r="BI143" s="186">
        <f>IF(N143="nulová",J143,0)</f>
        <v>0</v>
      </c>
      <c r="BJ143" s="24" t="s">
        <v>79</v>
      </c>
      <c r="BK143" s="186">
        <f>ROUND(I143*H143,2)</f>
        <v>0</v>
      </c>
      <c r="BL143" s="24" t="s">
        <v>136</v>
      </c>
      <c r="BM143" s="24" t="s">
        <v>468</v>
      </c>
    </row>
    <row r="144" spans="2:65" s="11" customFormat="1">
      <c r="B144" s="187"/>
      <c r="D144" s="198" t="s">
        <v>138</v>
      </c>
      <c r="E144" s="196" t="s">
        <v>5</v>
      </c>
      <c r="F144" s="206" t="s">
        <v>469</v>
      </c>
      <c r="H144" s="207">
        <v>2</v>
      </c>
      <c r="I144" s="192"/>
      <c r="L144" s="187"/>
      <c r="M144" s="193"/>
      <c r="N144" s="194"/>
      <c r="O144" s="194"/>
      <c r="P144" s="194"/>
      <c r="Q144" s="194"/>
      <c r="R144" s="194"/>
      <c r="S144" s="194"/>
      <c r="T144" s="195"/>
      <c r="AT144" s="196" t="s">
        <v>138</v>
      </c>
      <c r="AU144" s="196" t="s">
        <v>81</v>
      </c>
      <c r="AV144" s="11" t="s">
        <v>81</v>
      </c>
      <c r="AW144" s="11" t="s">
        <v>35</v>
      </c>
      <c r="AX144" s="11" t="s">
        <v>71</v>
      </c>
      <c r="AY144" s="196" t="s">
        <v>128</v>
      </c>
    </row>
    <row r="145" spans="2:65" s="11" customFormat="1">
      <c r="B145" s="187"/>
      <c r="D145" s="198" t="s">
        <v>138</v>
      </c>
      <c r="E145" s="196" t="s">
        <v>5</v>
      </c>
      <c r="F145" s="206" t="s">
        <v>470</v>
      </c>
      <c r="H145" s="207">
        <v>1</v>
      </c>
      <c r="I145" s="192"/>
      <c r="L145" s="187"/>
      <c r="M145" s="193"/>
      <c r="N145" s="194"/>
      <c r="O145" s="194"/>
      <c r="P145" s="194"/>
      <c r="Q145" s="194"/>
      <c r="R145" s="194"/>
      <c r="S145" s="194"/>
      <c r="T145" s="195"/>
      <c r="AT145" s="196" t="s">
        <v>138</v>
      </c>
      <c r="AU145" s="196" t="s">
        <v>81</v>
      </c>
      <c r="AV145" s="11" t="s">
        <v>81</v>
      </c>
      <c r="AW145" s="11" t="s">
        <v>35</v>
      </c>
      <c r="AX145" s="11" t="s">
        <v>71</v>
      </c>
      <c r="AY145" s="196" t="s">
        <v>128</v>
      </c>
    </row>
    <row r="146" spans="2:65" s="13" customFormat="1">
      <c r="B146" s="208"/>
      <c r="D146" s="188" t="s">
        <v>138</v>
      </c>
      <c r="E146" s="209" t="s">
        <v>5</v>
      </c>
      <c r="F146" s="210" t="s">
        <v>147</v>
      </c>
      <c r="H146" s="211">
        <v>3</v>
      </c>
      <c r="I146" s="212"/>
      <c r="L146" s="208"/>
      <c r="M146" s="213"/>
      <c r="N146" s="214"/>
      <c r="O146" s="214"/>
      <c r="P146" s="214"/>
      <c r="Q146" s="214"/>
      <c r="R146" s="214"/>
      <c r="S146" s="214"/>
      <c r="T146" s="215"/>
      <c r="AT146" s="216" t="s">
        <v>138</v>
      </c>
      <c r="AU146" s="216" t="s">
        <v>81</v>
      </c>
      <c r="AV146" s="13" t="s">
        <v>136</v>
      </c>
      <c r="AW146" s="13" t="s">
        <v>35</v>
      </c>
      <c r="AX146" s="13" t="s">
        <v>79</v>
      </c>
      <c r="AY146" s="216" t="s">
        <v>128</v>
      </c>
    </row>
    <row r="147" spans="2:65" s="1" customFormat="1" ht="25.5" customHeight="1">
      <c r="B147" s="174"/>
      <c r="C147" s="175" t="s">
        <v>210</v>
      </c>
      <c r="D147" s="175" t="s">
        <v>131</v>
      </c>
      <c r="E147" s="176" t="s">
        <v>471</v>
      </c>
      <c r="F147" s="177" t="s">
        <v>472</v>
      </c>
      <c r="G147" s="178" t="s">
        <v>344</v>
      </c>
      <c r="H147" s="179">
        <v>2</v>
      </c>
      <c r="I147" s="180"/>
      <c r="J147" s="181">
        <f>ROUND(I147*H147,2)</f>
        <v>0</v>
      </c>
      <c r="K147" s="177" t="s">
        <v>135</v>
      </c>
      <c r="L147" s="41"/>
      <c r="M147" s="182" t="s">
        <v>5</v>
      </c>
      <c r="N147" s="183" t="s">
        <v>42</v>
      </c>
      <c r="O147" s="42"/>
      <c r="P147" s="184">
        <f>O147*H147</f>
        <v>0</v>
      </c>
      <c r="Q147" s="184">
        <v>3.8199999999999998E-2</v>
      </c>
      <c r="R147" s="184">
        <f>Q147*H147</f>
        <v>7.6399999999999996E-2</v>
      </c>
      <c r="S147" s="184">
        <v>0</v>
      </c>
      <c r="T147" s="185">
        <f>S147*H147</f>
        <v>0</v>
      </c>
      <c r="AR147" s="24" t="s">
        <v>136</v>
      </c>
      <c r="AT147" s="24" t="s">
        <v>131</v>
      </c>
      <c r="AU147" s="24" t="s">
        <v>81</v>
      </c>
      <c r="AY147" s="24" t="s">
        <v>128</v>
      </c>
      <c r="BE147" s="186">
        <f>IF(N147="základní",J147,0)</f>
        <v>0</v>
      </c>
      <c r="BF147" s="186">
        <f>IF(N147="snížená",J147,0)</f>
        <v>0</v>
      </c>
      <c r="BG147" s="186">
        <f>IF(N147="zákl. přenesená",J147,0)</f>
        <v>0</v>
      </c>
      <c r="BH147" s="186">
        <f>IF(N147="sníž. přenesená",J147,0)</f>
        <v>0</v>
      </c>
      <c r="BI147" s="186">
        <f>IF(N147="nulová",J147,0)</f>
        <v>0</v>
      </c>
      <c r="BJ147" s="24" t="s">
        <v>79</v>
      </c>
      <c r="BK147" s="186">
        <f>ROUND(I147*H147,2)</f>
        <v>0</v>
      </c>
      <c r="BL147" s="24" t="s">
        <v>136</v>
      </c>
      <c r="BM147" s="24" t="s">
        <v>473</v>
      </c>
    </row>
    <row r="148" spans="2:65" s="11" customFormat="1">
      <c r="B148" s="187"/>
      <c r="D148" s="188" t="s">
        <v>138</v>
      </c>
      <c r="E148" s="189" t="s">
        <v>5</v>
      </c>
      <c r="F148" s="190" t="s">
        <v>474</v>
      </c>
      <c r="H148" s="191">
        <v>2</v>
      </c>
      <c r="I148" s="192"/>
      <c r="L148" s="187"/>
      <c r="M148" s="193"/>
      <c r="N148" s="194"/>
      <c r="O148" s="194"/>
      <c r="P148" s="194"/>
      <c r="Q148" s="194"/>
      <c r="R148" s="194"/>
      <c r="S148" s="194"/>
      <c r="T148" s="195"/>
      <c r="AT148" s="196" t="s">
        <v>138</v>
      </c>
      <c r="AU148" s="196" t="s">
        <v>81</v>
      </c>
      <c r="AV148" s="11" t="s">
        <v>81</v>
      </c>
      <c r="AW148" s="11" t="s">
        <v>35</v>
      </c>
      <c r="AX148" s="11" t="s">
        <v>79</v>
      </c>
      <c r="AY148" s="196" t="s">
        <v>128</v>
      </c>
    </row>
    <row r="149" spans="2:65" s="1" customFormat="1" ht="25.5" customHeight="1">
      <c r="B149" s="174"/>
      <c r="C149" s="175" t="s">
        <v>217</v>
      </c>
      <c r="D149" s="175" t="s">
        <v>131</v>
      </c>
      <c r="E149" s="176" t="s">
        <v>475</v>
      </c>
      <c r="F149" s="177" t="s">
        <v>476</v>
      </c>
      <c r="G149" s="178" t="s">
        <v>344</v>
      </c>
      <c r="H149" s="179">
        <v>4</v>
      </c>
      <c r="I149" s="180"/>
      <c r="J149" s="181">
        <f>ROUND(I149*H149,2)</f>
        <v>0</v>
      </c>
      <c r="K149" s="177" t="s">
        <v>135</v>
      </c>
      <c r="L149" s="41"/>
      <c r="M149" s="182" t="s">
        <v>5</v>
      </c>
      <c r="N149" s="183" t="s">
        <v>42</v>
      </c>
      <c r="O149" s="42"/>
      <c r="P149" s="184">
        <f>O149*H149</f>
        <v>0</v>
      </c>
      <c r="Q149" s="184">
        <v>1.0200000000000001E-2</v>
      </c>
      <c r="R149" s="184">
        <f>Q149*H149</f>
        <v>4.0800000000000003E-2</v>
      </c>
      <c r="S149" s="184">
        <v>0</v>
      </c>
      <c r="T149" s="185">
        <f>S149*H149</f>
        <v>0</v>
      </c>
      <c r="AR149" s="24" t="s">
        <v>136</v>
      </c>
      <c r="AT149" s="24" t="s">
        <v>131</v>
      </c>
      <c r="AU149" s="24" t="s">
        <v>81</v>
      </c>
      <c r="AY149" s="24" t="s">
        <v>128</v>
      </c>
      <c r="BE149" s="186">
        <f>IF(N149="základní",J149,0)</f>
        <v>0</v>
      </c>
      <c r="BF149" s="186">
        <f>IF(N149="snížená",J149,0)</f>
        <v>0</v>
      </c>
      <c r="BG149" s="186">
        <f>IF(N149="zákl. přenesená",J149,0)</f>
        <v>0</v>
      </c>
      <c r="BH149" s="186">
        <f>IF(N149="sníž. přenesená",J149,0)</f>
        <v>0</v>
      </c>
      <c r="BI149" s="186">
        <f>IF(N149="nulová",J149,0)</f>
        <v>0</v>
      </c>
      <c r="BJ149" s="24" t="s">
        <v>79</v>
      </c>
      <c r="BK149" s="186">
        <f>ROUND(I149*H149,2)</f>
        <v>0</v>
      </c>
      <c r="BL149" s="24" t="s">
        <v>136</v>
      </c>
      <c r="BM149" s="24" t="s">
        <v>477</v>
      </c>
    </row>
    <row r="150" spans="2:65" s="11" customFormat="1">
      <c r="B150" s="187"/>
      <c r="D150" s="188" t="s">
        <v>138</v>
      </c>
      <c r="E150" s="189" t="s">
        <v>5</v>
      </c>
      <c r="F150" s="190" t="s">
        <v>478</v>
      </c>
      <c r="H150" s="191">
        <v>4</v>
      </c>
      <c r="I150" s="192"/>
      <c r="L150" s="187"/>
      <c r="M150" s="193"/>
      <c r="N150" s="194"/>
      <c r="O150" s="194"/>
      <c r="P150" s="194"/>
      <c r="Q150" s="194"/>
      <c r="R150" s="194"/>
      <c r="S150" s="194"/>
      <c r="T150" s="195"/>
      <c r="AT150" s="196" t="s">
        <v>138</v>
      </c>
      <c r="AU150" s="196" t="s">
        <v>81</v>
      </c>
      <c r="AV150" s="11" t="s">
        <v>81</v>
      </c>
      <c r="AW150" s="11" t="s">
        <v>35</v>
      </c>
      <c r="AX150" s="11" t="s">
        <v>79</v>
      </c>
      <c r="AY150" s="196" t="s">
        <v>128</v>
      </c>
    </row>
    <row r="151" spans="2:65" s="1" customFormat="1" ht="16.5" customHeight="1">
      <c r="B151" s="174"/>
      <c r="C151" s="175" t="s">
        <v>223</v>
      </c>
      <c r="D151" s="175" t="s">
        <v>131</v>
      </c>
      <c r="E151" s="176" t="s">
        <v>479</v>
      </c>
      <c r="F151" s="177" t="s">
        <v>480</v>
      </c>
      <c r="G151" s="178" t="s">
        <v>150</v>
      </c>
      <c r="H151" s="179">
        <v>3.81</v>
      </c>
      <c r="I151" s="180"/>
      <c r="J151" s="181">
        <f>ROUND(I151*H151,2)</f>
        <v>0</v>
      </c>
      <c r="K151" s="177" t="s">
        <v>135</v>
      </c>
      <c r="L151" s="41"/>
      <c r="M151" s="182" t="s">
        <v>5</v>
      </c>
      <c r="N151" s="183" t="s">
        <v>42</v>
      </c>
      <c r="O151" s="42"/>
      <c r="P151" s="184">
        <f>O151*H151</f>
        <v>0</v>
      </c>
      <c r="Q151" s="184">
        <v>3.3579999999999999E-2</v>
      </c>
      <c r="R151" s="184">
        <f>Q151*H151</f>
        <v>0.12793979999999999</v>
      </c>
      <c r="S151" s="184">
        <v>0</v>
      </c>
      <c r="T151" s="185">
        <f>S151*H151</f>
        <v>0</v>
      </c>
      <c r="AR151" s="24" t="s">
        <v>136</v>
      </c>
      <c r="AT151" s="24" t="s">
        <v>131</v>
      </c>
      <c r="AU151" s="24" t="s">
        <v>81</v>
      </c>
      <c r="AY151" s="24" t="s">
        <v>128</v>
      </c>
      <c r="BE151" s="186">
        <f>IF(N151="základní",J151,0)</f>
        <v>0</v>
      </c>
      <c r="BF151" s="186">
        <f>IF(N151="snížená",J151,0)</f>
        <v>0</v>
      </c>
      <c r="BG151" s="186">
        <f>IF(N151="zákl. přenesená",J151,0)</f>
        <v>0</v>
      </c>
      <c r="BH151" s="186">
        <f>IF(N151="sníž. přenesená",J151,0)</f>
        <v>0</v>
      </c>
      <c r="BI151" s="186">
        <f>IF(N151="nulová",J151,0)</f>
        <v>0</v>
      </c>
      <c r="BJ151" s="24" t="s">
        <v>79</v>
      </c>
      <c r="BK151" s="186">
        <f>ROUND(I151*H151,2)</f>
        <v>0</v>
      </c>
      <c r="BL151" s="24" t="s">
        <v>136</v>
      </c>
      <c r="BM151" s="24" t="s">
        <v>481</v>
      </c>
    </row>
    <row r="152" spans="2:65" s="11" customFormat="1">
      <c r="B152" s="187"/>
      <c r="D152" s="198" t="s">
        <v>138</v>
      </c>
      <c r="E152" s="196" t="s">
        <v>5</v>
      </c>
      <c r="F152" s="206" t="s">
        <v>482</v>
      </c>
      <c r="H152" s="207">
        <v>2.34</v>
      </c>
      <c r="I152" s="192"/>
      <c r="L152" s="187"/>
      <c r="M152" s="193"/>
      <c r="N152" s="194"/>
      <c r="O152" s="194"/>
      <c r="P152" s="194"/>
      <c r="Q152" s="194"/>
      <c r="R152" s="194"/>
      <c r="S152" s="194"/>
      <c r="T152" s="195"/>
      <c r="AT152" s="196" t="s">
        <v>138</v>
      </c>
      <c r="AU152" s="196" t="s">
        <v>81</v>
      </c>
      <c r="AV152" s="11" t="s">
        <v>81</v>
      </c>
      <c r="AW152" s="11" t="s">
        <v>35</v>
      </c>
      <c r="AX152" s="11" t="s">
        <v>71</v>
      </c>
      <c r="AY152" s="196" t="s">
        <v>128</v>
      </c>
    </row>
    <row r="153" spans="2:65" s="11" customFormat="1">
      <c r="B153" s="187"/>
      <c r="D153" s="198" t="s">
        <v>138</v>
      </c>
      <c r="E153" s="196" t="s">
        <v>5</v>
      </c>
      <c r="F153" s="206" t="s">
        <v>483</v>
      </c>
      <c r="H153" s="207">
        <v>1.47</v>
      </c>
      <c r="I153" s="192"/>
      <c r="L153" s="187"/>
      <c r="M153" s="193"/>
      <c r="N153" s="194"/>
      <c r="O153" s="194"/>
      <c r="P153" s="194"/>
      <c r="Q153" s="194"/>
      <c r="R153" s="194"/>
      <c r="S153" s="194"/>
      <c r="T153" s="195"/>
      <c r="AT153" s="196" t="s">
        <v>138</v>
      </c>
      <c r="AU153" s="196" t="s">
        <v>81</v>
      </c>
      <c r="AV153" s="11" t="s">
        <v>81</v>
      </c>
      <c r="AW153" s="11" t="s">
        <v>35</v>
      </c>
      <c r="AX153" s="11" t="s">
        <v>71</v>
      </c>
      <c r="AY153" s="196" t="s">
        <v>128</v>
      </c>
    </row>
    <row r="154" spans="2:65" s="13" customFormat="1">
      <c r="B154" s="208"/>
      <c r="D154" s="188" t="s">
        <v>138</v>
      </c>
      <c r="E154" s="209" t="s">
        <v>5</v>
      </c>
      <c r="F154" s="210" t="s">
        <v>147</v>
      </c>
      <c r="H154" s="211">
        <v>3.81</v>
      </c>
      <c r="I154" s="212"/>
      <c r="L154" s="208"/>
      <c r="M154" s="213"/>
      <c r="N154" s="214"/>
      <c r="O154" s="214"/>
      <c r="P154" s="214"/>
      <c r="Q154" s="214"/>
      <c r="R154" s="214"/>
      <c r="S154" s="214"/>
      <c r="T154" s="215"/>
      <c r="AT154" s="216" t="s">
        <v>138</v>
      </c>
      <c r="AU154" s="216" t="s">
        <v>81</v>
      </c>
      <c r="AV154" s="13" t="s">
        <v>136</v>
      </c>
      <c r="AW154" s="13" t="s">
        <v>35</v>
      </c>
      <c r="AX154" s="13" t="s">
        <v>79</v>
      </c>
      <c r="AY154" s="216" t="s">
        <v>128</v>
      </c>
    </row>
    <row r="155" spans="2:65" s="1" customFormat="1" ht="25.5" customHeight="1">
      <c r="B155" s="174"/>
      <c r="C155" s="175" t="s">
        <v>228</v>
      </c>
      <c r="D155" s="175" t="s">
        <v>131</v>
      </c>
      <c r="E155" s="176" t="s">
        <v>484</v>
      </c>
      <c r="F155" s="177" t="s">
        <v>485</v>
      </c>
      <c r="G155" s="178" t="s">
        <v>344</v>
      </c>
      <c r="H155" s="179">
        <v>3</v>
      </c>
      <c r="I155" s="180"/>
      <c r="J155" s="181">
        <f>ROUND(I155*H155,2)</f>
        <v>0</v>
      </c>
      <c r="K155" s="177" t="s">
        <v>135</v>
      </c>
      <c r="L155" s="41"/>
      <c r="M155" s="182" t="s">
        <v>5</v>
      </c>
      <c r="N155" s="183" t="s">
        <v>42</v>
      </c>
      <c r="O155" s="42"/>
      <c r="P155" s="184">
        <f>O155*H155</f>
        <v>0</v>
      </c>
      <c r="Q155" s="184">
        <v>1.23E-2</v>
      </c>
      <c r="R155" s="184">
        <f>Q155*H155</f>
        <v>3.6900000000000002E-2</v>
      </c>
      <c r="S155" s="184">
        <v>0</v>
      </c>
      <c r="T155" s="185">
        <f>S155*H155</f>
        <v>0</v>
      </c>
      <c r="AR155" s="24" t="s">
        <v>136</v>
      </c>
      <c r="AT155" s="24" t="s">
        <v>131</v>
      </c>
      <c r="AU155" s="24" t="s">
        <v>81</v>
      </c>
      <c r="AY155" s="24" t="s">
        <v>128</v>
      </c>
      <c r="BE155" s="186">
        <f>IF(N155="základní",J155,0)</f>
        <v>0</v>
      </c>
      <c r="BF155" s="186">
        <f>IF(N155="snížená",J155,0)</f>
        <v>0</v>
      </c>
      <c r="BG155" s="186">
        <f>IF(N155="zákl. přenesená",J155,0)</f>
        <v>0</v>
      </c>
      <c r="BH155" s="186">
        <f>IF(N155="sníž. přenesená",J155,0)</f>
        <v>0</v>
      </c>
      <c r="BI155" s="186">
        <f>IF(N155="nulová",J155,0)</f>
        <v>0</v>
      </c>
      <c r="BJ155" s="24" t="s">
        <v>79</v>
      </c>
      <c r="BK155" s="186">
        <f>ROUND(I155*H155,2)</f>
        <v>0</v>
      </c>
      <c r="BL155" s="24" t="s">
        <v>136</v>
      </c>
      <c r="BM155" s="24" t="s">
        <v>486</v>
      </c>
    </row>
    <row r="156" spans="2:65" s="11" customFormat="1">
      <c r="B156" s="187"/>
      <c r="D156" s="198" t="s">
        <v>138</v>
      </c>
      <c r="E156" s="196" t="s">
        <v>5</v>
      </c>
      <c r="F156" s="206" t="s">
        <v>469</v>
      </c>
      <c r="H156" s="207">
        <v>2</v>
      </c>
      <c r="I156" s="192"/>
      <c r="L156" s="187"/>
      <c r="M156" s="193"/>
      <c r="N156" s="194"/>
      <c r="O156" s="194"/>
      <c r="P156" s="194"/>
      <c r="Q156" s="194"/>
      <c r="R156" s="194"/>
      <c r="S156" s="194"/>
      <c r="T156" s="195"/>
      <c r="AT156" s="196" t="s">
        <v>138</v>
      </c>
      <c r="AU156" s="196" t="s">
        <v>81</v>
      </c>
      <c r="AV156" s="11" t="s">
        <v>81</v>
      </c>
      <c r="AW156" s="11" t="s">
        <v>35</v>
      </c>
      <c r="AX156" s="11" t="s">
        <v>71</v>
      </c>
      <c r="AY156" s="196" t="s">
        <v>128</v>
      </c>
    </row>
    <row r="157" spans="2:65" s="11" customFormat="1">
      <c r="B157" s="187"/>
      <c r="D157" s="198" t="s">
        <v>138</v>
      </c>
      <c r="E157" s="196" t="s">
        <v>5</v>
      </c>
      <c r="F157" s="206" t="s">
        <v>470</v>
      </c>
      <c r="H157" s="207">
        <v>1</v>
      </c>
      <c r="I157" s="192"/>
      <c r="L157" s="187"/>
      <c r="M157" s="193"/>
      <c r="N157" s="194"/>
      <c r="O157" s="194"/>
      <c r="P157" s="194"/>
      <c r="Q157" s="194"/>
      <c r="R157" s="194"/>
      <c r="S157" s="194"/>
      <c r="T157" s="195"/>
      <c r="AT157" s="196" t="s">
        <v>138</v>
      </c>
      <c r="AU157" s="196" t="s">
        <v>81</v>
      </c>
      <c r="AV157" s="11" t="s">
        <v>81</v>
      </c>
      <c r="AW157" s="11" t="s">
        <v>35</v>
      </c>
      <c r="AX157" s="11" t="s">
        <v>71</v>
      </c>
      <c r="AY157" s="196" t="s">
        <v>128</v>
      </c>
    </row>
    <row r="158" spans="2:65" s="13" customFormat="1">
      <c r="B158" s="208"/>
      <c r="D158" s="188" t="s">
        <v>138</v>
      </c>
      <c r="E158" s="209" t="s">
        <v>5</v>
      </c>
      <c r="F158" s="210" t="s">
        <v>147</v>
      </c>
      <c r="H158" s="211">
        <v>3</v>
      </c>
      <c r="I158" s="212"/>
      <c r="L158" s="208"/>
      <c r="M158" s="213"/>
      <c r="N158" s="214"/>
      <c r="O158" s="214"/>
      <c r="P158" s="214"/>
      <c r="Q158" s="214"/>
      <c r="R158" s="214"/>
      <c r="S158" s="214"/>
      <c r="T158" s="215"/>
      <c r="AT158" s="216" t="s">
        <v>138</v>
      </c>
      <c r="AU158" s="216" t="s">
        <v>81</v>
      </c>
      <c r="AV158" s="13" t="s">
        <v>136</v>
      </c>
      <c r="AW158" s="13" t="s">
        <v>35</v>
      </c>
      <c r="AX158" s="13" t="s">
        <v>79</v>
      </c>
      <c r="AY158" s="216" t="s">
        <v>128</v>
      </c>
    </row>
    <row r="159" spans="2:65" s="1" customFormat="1" ht="16.5" customHeight="1">
      <c r="B159" s="174"/>
      <c r="C159" s="175" t="s">
        <v>11</v>
      </c>
      <c r="D159" s="175" t="s">
        <v>131</v>
      </c>
      <c r="E159" s="176" t="s">
        <v>487</v>
      </c>
      <c r="F159" s="177" t="s">
        <v>488</v>
      </c>
      <c r="G159" s="178" t="s">
        <v>231</v>
      </c>
      <c r="H159" s="179">
        <v>430</v>
      </c>
      <c r="I159" s="180"/>
      <c r="J159" s="181">
        <f>ROUND(I159*H159,2)</f>
        <v>0</v>
      </c>
      <c r="K159" s="177" t="s">
        <v>135</v>
      </c>
      <c r="L159" s="41"/>
      <c r="M159" s="182" t="s">
        <v>5</v>
      </c>
      <c r="N159" s="183" t="s">
        <v>42</v>
      </c>
      <c r="O159" s="42"/>
      <c r="P159" s="184">
        <f>O159*H159</f>
        <v>0</v>
      </c>
      <c r="Q159" s="184">
        <v>1.5E-3</v>
      </c>
      <c r="R159" s="184">
        <f>Q159*H159</f>
        <v>0.64500000000000002</v>
      </c>
      <c r="S159" s="184">
        <v>0</v>
      </c>
      <c r="T159" s="185">
        <f>S159*H159</f>
        <v>0</v>
      </c>
      <c r="AR159" s="24" t="s">
        <v>136</v>
      </c>
      <c r="AT159" s="24" t="s">
        <v>131</v>
      </c>
      <c r="AU159" s="24" t="s">
        <v>81</v>
      </c>
      <c r="AY159" s="24" t="s">
        <v>128</v>
      </c>
      <c r="BE159" s="186">
        <f>IF(N159="základní",J159,0)</f>
        <v>0</v>
      </c>
      <c r="BF159" s="186">
        <f>IF(N159="snížená",J159,0)</f>
        <v>0</v>
      </c>
      <c r="BG159" s="186">
        <f>IF(N159="zákl. přenesená",J159,0)</f>
        <v>0</v>
      </c>
      <c r="BH159" s="186">
        <f>IF(N159="sníž. přenesená",J159,0)</f>
        <v>0</v>
      </c>
      <c r="BI159" s="186">
        <f>IF(N159="nulová",J159,0)</f>
        <v>0</v>
      </c>
      <c r="BJ159" s="24" t="s">
        <v>79</v>
      </c>
      <c r="BK159" s="186">
        <f>ROUND(I159*H159,2)</f>
        <v>0</v>
      </c>
      <c r="BL159" s="24" t="s">
        <v>136</v>
      </c>
      <c r="BM159" s="24" t="s">
        <v>489</v>
      </c>
    </row>
    <row r="160" spans="2:65" s="11" customFormat="1">
      <c r="B160" s="187"/>
      <c r="D160" s="198" t="s">
        <v>138</v>
      </c>
      <c r="E160" s="196" t="s">
        <v>5</v>
      </c>
      <c r="F160" s="206" t="s">
        <v>490</v>
      </c>
      <c r="H160" s="207">
        <v>80</v>
      </c>
      <c r="I160" s="192"/>
      <c r="L160" s="187"/>
      <c r="M160" s="193"/>
      <c r="N160" s="194"/>
      <c r="O160" s="194"/>
      <c r="P160" s="194"/>
      <c r="Q160" s="194"/>
      <c r="R160" s="194"/>
      <c r="S160" s="194"/>
      <c r="T160" s="195"/>
      <c r="AT160" s="196" t="s">
        <v>138</v>
      </c>
      <c r="AU160" s="196" t="s">
        <v>81</v>
      </c>
      <c r="AV160" s="11" t="s">
        <v>81</v>
      </c>
      <c r="AW160" s="11" t="s">
        <v>35</v>
      </c>
      <c r="AX160" s="11" t="s">
        <v>71</v>
      </c>
      <c r="AY160" s="196" t="s">
        <v>128</v>
      </c>
    </row>
    <row r="161" spans="2:65" s="11" customFormat="1">
      <c r="B161" s="187"/>
      <c r="D161" s="198" t="s">
        <v>138</v>
      </c>
      <c r="E161" s="196" t="s">
        <v>5</v>
      </c>
      <c r="F161" s="206" t="s">
        <v>491</v>
      </c>
      <c r="H161" s="207">
        <v>350</v>
      </c>
      <c r="I161" s="192"/>
      <c r="L161" s="187"/>
      <c r="M161" s="193"/>
      <c r="N161" s="194"/>
      <c r="O161" s="194"/>
      <c r="P161" s="194"/>
      <c r="Q161" s="194"/>
      <c r="R161" s="194"/>
      <c r="S161" s="194"/>
      <c r="T161" s="195"/>
      <c r="AT161" s="196" t="s">
        <v>138</v>
      </c>
      <c r="AU161" s="196" t="s">
        <v>81</v>
      </c>
      <c r="AV161" s="11" t="s">
        <v>81</v>
      </c>
      <c r="AW161" s="11" t="s">
        <v>35</v>
      </c>
      <c r="AX161" s="11" t="s">
        <v>71</v>
      </c>
      <c r="AY161" s="196" t="s">
        <v>128</v>
      </c>
    </row>
    <row r="162" spans="2:65" s="13" customFormat="1">
      <c r="B162" s="208"/>
      <c r="D162" s="188" t="s">
        <v>138</v>
      </c>
      <c r="E162" s="209" t="s">
        <v>5</v>
      </c>
      <c r="F162" s="210" t="s">
        <v>147</v>
      </c>
      <c r="H162" s="211">
        <v>430</v>
      </c>
      <c r="I162" s="212"/>
      <c r="L162" s="208"/>
      <c r="M162" s="213"/>
      <c r="N162" s="214"/>
      <c r="O162" s="214"/>
      <c r="P162" s="214"/>
      <c r="Q162" s="214"/>
      <c r="R162" s="214"/>
      <c r="S162" s="214"/>
      <c r="T162" s="215"/>
      <c r="AT162" s="216" t="s">
        <v>138</v>
      </c>
      <c r="AU162" s="216" t="s">
        <v>81</v>
      </c>
      <c r="AV162" s="13" t="s">
        <v>136</v>
      </c>
      <c r="AW162" s="13" t="s">
        <v>35</v>
      </c>
      <c r="AX162" s="13" t="s">
        <v>79</v>
      </c>
      <c r="AY162" s="216" t="s">
        <v>128</v>
      </c>
    </row>
    <row r="163" spans="2:65" s="1" customFormat="1" ht="25.5" customHeight="1">
      <c r="B163" s="174"/>
      <c r="C163" s="175" t="s">
        <v>239</v>
      </c>
      <c r="D163" s="175" t="s">
        <v>131</v>
      </c>
      <c r="E163" s="176" t="s">
        <v>492</v>
      </c>
      <c r="F163" s="177" t="s">
        <v>493</v>
      </c>
      <c r="G163" s="178" t="s">
        <v>213</v>
      </c>
      <c r="H163" s="179">
        <v>7.2999999999999995E-2</v>
      </c>
      <c r="I163" s="180"/>
      <c r="J163" s="181">
        <f>ROUND(I163*H163,2)</f>
        <v>0</v>
      </c>
      <c r="K163" s="177" t="s">
        <v>135</v>
      </c>
      <c r="L163" s="41"/>
      <c r="M163" s="182" t="s">
        <v>5</v>
      </c>
      <c r="N163" s="183" t="s">
        <v>42</v>
      </c>
      <c r="O163" s="42"/>
      <c r="P163" s="184">
        <f>O163*H163</f>
        <v>0</v>
      </c>
      <c r="Q163" s="184">
        <v>2.2563399999999998</v>
      </c>
      <c r="R163" s="184">
        <f>Q163*H163</f>
        <v>0.16471281999999998</v>
      </c>
      <c r="S163" s="184">
        <v>0</v>
      </c>
      <c r="T163" s="185">
        <f>S163*H163</f>
        <v>0</v>
      </c>
      <c r="AR163" s="24" t="s">
        <v>136</v>
      </c>
      <c r="AT163" s="24" t="s">
        <v>131</v>
      </c>
      <c r="AU163" s="24" t="s">
        <v>81</v>
      </c>
      <c r="AY163" s="24" t="s">
        <v>128</v>
      </c>
      <c r="BE163" s="186">
        <f>IF(N163="základní",J163,0)</f>
        <v>0</v>
      </c>
      <c r="BF163" s="186">
        <f>IF(N163="snížená",J163,0)</f>
        <v>0</v>
      </c>
      <c r="BG163" s="186">
        <f>IF(N163="zákl. přenesená",J163,0)</f>
        <v>0</v>
      </c>
      <c r="BH163" s="186">
        <f>IF(N163="sníž. přenesená",J163,0)</f>
        <v>0</v>
      </c>
      <c r="BI163" s="186">
        <f>IF(N163="nulová",J163,0)</f>
        <v>0</v>
      </c>
      <c r="BJ163" s="24" t="s">
        <v>79</v>
      </c>
      <c r="BK163" s="186">
        <f>ROUND(I163*H163,2)</f>
        <v>0</v>
      </c>
      <c r="BL163" s="24" t="s">
        <v>136</v>
      </c>
      <c r="BM163" s="24" t="s">
        <v>494</v>
      </c>
    </row>
    <row r="164" spans="2:65" s="11" customFormat="1">
      <c r="B164" s="187"/>
      <c r="D164" s="198" t="s">
        <v>138</v>
      </c>
      <c r="E164" s="196" t="s">
        <v>5</v>
      </c>
      <c r="F164" s="206" t="s">
        <v>495</v>
      </c>
      <c r="H164" s="207">
        <v>4.4999999999999998E-2</v>
      </c>
      <c r="I164" s="192"/>
      <c r="L164" s="187"/>
      <c r="M164" s="193"/>
      <c r="N164" s="194"/>
      <c r="O164" s="194"/>
      <c r="P164" s="194"/>
      <c r="Q164" s="194"/>
      <c r="R164" s="194"/>
      <c r="S164" s="194"/>
      <c r="T164" s="195"/>
      <c r="AT164" s="196" t="s">
        <v>138</v>
      </c>
      <c r="AU164" s="196" t="s">
        <v>81</v>
      </c>
      <c r="AV164" s="11" t="s">
        <v>81</v>
      </c>
      <c r="AW164" s="11" t="s">
        <v>35</v>
      </c>
      <c r="AX164" s="11" t="s">
        <v>71</v>
      </c>
      <c r="AY164" s="196" t="s">
        <v>128</v>
      </c>
    </row>
    <row r="165" spans="2:65" s="11" customFormat="1">
      <c r="B165" s="187"/>
      <c r="D165" s="198" t="s">
        <v>138</v>
      </c>
      <c r="E165" s="196" t="s">
        <v>5</v>
      </c>
      <c r="F165" s="206" t="s">
        <v>496</v>
      </c>
      <c r="H165" s="207">
        <v>2.8000000000000001E-2</v>
      </c>
      <c r="I165" s="192"/>
      <c r="L165" s="187"/>
      <c r="M165" s="193"/>
      <c r="N165" s="194"/>
      <c r="O165" s="194"/>
      <c r="P165" s="194"/>
      <c r="Q165" s="194"/>
      <c r="R165" s="194"/>
      <c r="S165" s="194"/>
      <c r="T165" s="195"/>
      <c r="AT165" s="196" t="s">
        <v>138</v>
      </c>
      <c r="AU165" s="196" t="s">
        <v>81</v>
      </c>
      <c r="AV165" s="11" t="s">
        <v>81</v>
      </c>
      <c r="AW165" s="11" t="s">
        <v>35</v>
      </c>
      <c r="AX165" s="11" t="s">
        <v>71</v>
      </c>
      <c r="AY165" s="196" t="s">
        <v>128</v>
      </c>
    </row>
    <row r="166" spans="2:65" s="13" customFormat="1">
      <c r="B166" s="208"/>
      <c r="D166" s="188" t="s">
        <v>138</v>
      </c>
      <c r="E166" s="209" t="s">
        <v>5</v>
      </c>
      <c r="F166" s="210" t="s">
        <v>147</v>
      </c>
      <c r="H166" s="211">
        <v>7.2999999999999995E-2</v>
      </c>
      <c r="I166" s="212"/>
      <c r="L166" s="208"/>
      <c r="M166" s="213"/>
      <c r="N166" s="214"/>
      <c r="O166" s="214"/>
      <c r="P166" s="214"/>
      <c r="Q166" s="214"/>
      <c r="R166" s="214"/>
      <c r="S166" s="214"/>
      <c r="T166" s="215"/>
      <c r="AT166" s="216" t="s">
        <v>138</v>
      </c>
      <c r="AU166" s="216" t="s">
        <v>81</v>
      </c>
      <c r="AV166" s="13" t="s">
        <v>136</v>
      </c>
      <c r="AW166" s="13" t="s">
        <v>35</v>
      </c>
      <c r="AX166" s="13" t="s">
        <v>79</v>
      </c>
      <c r="AY166" s="216" t="s">
        <v>128</v>
      </c>
    </row>
    <row r="167" spans="2:65" s="1" customFormat="1" ht="25.5" customHeight="1">
      <c r="B167" s="174"/>
      <c r="C167" s="175" t="s">
        <v>245</v>
      </c>
      <c r="D167" s="175" t="s">
        <v>131</v>
      </c>
      <c r="E167" s="176" t="s">
        <v>497</v>
      </c>
      <c r="F167" s="177" t="s">
        <v>498</v>
      </c>
      <c r="G167" s="178" t="s">
        <v>344</v>
      </c>
      <c r="H167" s="179">
        <v>2</v>
      </c>
      <c r="I167" s="180"/>
      <c r="J167" s="181">
        <f>ROUND(I167*H167,2)</f>
        <v>0</v>
      </c>
      <c r="K167" s="177" t="s">
        <v>135</v>
      </c>
      <c r="L167" s="41"/>
      <c r="M167" s="182" t="s">
        <v>5</v>
      </c>
      <c r="N167" s="183" t="s">
        <v>42</v>
      </c>
      <c r="O167" s="42"/>
      <c r="P167" s="184">
        <f>O167*H167</f>
        <v>0</v>
      </c>
      <c r="Q167" s="184">
        <v>1.6979999999999999E-2</v>
      </c>
      <c r="R167" s="184">
        <f>Q167*H167</f>
        <v>3.3959999999999997E-2</v>
      </c>
      <c r="S167" s="184">
        <v>0</v>
      </c>
      <c r="T167" s="185">
        <f>S167*H167</f>
        <v>0</v>
      </c>
      <c r="AR167" s="24" t="s">
        <v>136</v>
      </c>
      <c r="AT167" s="24" t="s">
        <v>131</v>
      </c>
      <c r="AU167" s="24" t="s">
        <v>81</v>
      </c>
      <c r="AY167" s="24" t="s">
        <v>128</v>
      </c>
      <c r="BE167" s="186">
        <f>IF(N167="základní",J167,0)</f>
        <v>0</v>
      </c>
      <c r="BF167" s="186">
        <f>IF(N167="snížená",J167,0)</f>
        <v>0</v>
      </c>
      <c r="BG167" s="186">
        <f>IF(N167="zákl. přenesená",J167,0)</f>
        <v>0</v>
      </c>
      <c r="BH167" s="186">
        <f>IF(N167="sníž. přenesená",J167,0)</f>
        <v>0</v>
      </c>
      <c r="BI167" s="186">
        <f>IF(N167="nulová",J167,0)</f>
        <v>0</v>
      </c>
      <c r="BJ167" s="24" t="s">
        <v>79</v>
      </c>
      <c r="BK167" s="186">
        <f>ROUND(I167*H167,2)</f>
        <v>0</v>
      </c>
      <c r="BL167" s="24" t="s">
        <v>136</v>
      </c>
      <c r="BM167" s="24" t="s">
        <v>499</v>
      </c>
    </row>
    <row r="168" spans="2:65" s="11" customFormat="1">
      <c r="B168" s="187"/>
      <c r="D168" s="188" t="s">
        <v>138</v>
      </c>
      <c r="E168" s="189" t="s">
        <v>5</v>
      </c>
      <c r="F168" s="190" t="s">
        <v>500</v>
      </c>
      <c r="H168" s="191">
        <v>2</v>
      </c>
      <c r="I168" s="192"/>
      <c r="L168" s="187"/>
      <c r="M168" s="193"/>
      <c r="N168" s="194"/>
      <c r="O168" s="194"/>
      <c r="P168" s="194"/>
      <c r="Q168" s="194"/>
      <c r="R168" s="194"/>
      <c r="S168" s="194"/>
      <c r="T168" s="195"/>
      <c r="AT168" s="196" t="s">
        <v>138</v>
      </c>
      <c r="AU168" s="196" t="s">
        <v>81</v>
      </c>
      <c r="AV168" s="11" t="s">
        <v>81</v>
      </c>
      <c r="AW168" s="11" t="s">
        <v>35</v>
      </c>
      <c r="AX168" s="11" t="s">
        <v>79</v>
      </c>
      <c r="AY168" s="196" t="s">
        <v>128</v>
      </c>
    </row>
    <row r="169" spans="2:65" s="1" customFormat="1" ht="25.5" customHeight="1">
      <c r="B169" s="174"/>
      <c r="C169" s="175" t="s">
        <v>255</v>
      </c>
      <c r="D169" s="175" t="s">
        <v>131</v>
      </c>
      <c r="E169" s="176" t="s">
        <v>501</v>
      </c>
      <c r="F169" s="177" t="s">
        <v>502</v>
      </c>
      <c r="G169" s="178" t="s">
        <v>344</v>
      </c>
      <c r="H169" s="179">
        <v>7</v>
      </c>
      <c r="I169" s="180"/>
      <c r="J169" s="181">
        <f>ROUND(I169*H169,2)</f>
        <v>0</v>
      </c>
      <c r="K169" s="177" t="s">
        <v>135</v>
      </c>
      <c r="L169" s="41"/>
      <c r="M169" s="182" t="s">
        <v>5</v>
      </c>
      <c r="N169" s="183" t="s">
        <v>42</v>
      </c>
      <c r="O169" s="42"/>
      <c r="P169" s="184">
        <f>O169*H169</f>
        <v>0</v>
      </c>
      <c r="Q169" s="184">
        <v>4.684E-2</v>
      </c>
      <c r="R169" s="184">
        <f>Q169*H169</f>
        <v>0.32788</v>
      </c>
      <c r="S169" s="184">
        <v>0</v>
      </c>
      <c r="T169" s="185">
        <f>S169*H169</f>
        <v>0</v>
      </c>
      <c r="AR169" s="24" t="s">
        <v>136</v>
      </c>
      <c r="AT169" s="24" t="s">
        <v>131</v>
      </c>
      <c r="AU169" s="24" t="s">
        <v>81</v>
      </c>
      <c r="AY169" s="24" t="s">
        <v>128</v>
      </c>
      <c r="BE169" s="186">
        <f>IF(N169="základní",J169,0)</f>
        <v>0</v>
      </c>
      <c r="BF169" s="186">
        <f>IF(N169="snížená",J169,0)</f>
        <v>0</v>
      </c>
      <c r="BG169" s="186">
        <f>IF(N169="zákl. přenesená",J169,0)</f>
        <v>0</v>
      </c>
      <c r="BH169" s="186">
        <f>IF(N169="sníž. přenesená",J169,0)</f>
        <v>0</v>
      </c>
      <c r="BI169" s="186">
        <f>IF(N169="nulová",J169,0)</f>
        <v>0</v>
      </c>
      <c r="BJ169" s="24" t="s">
        <v>79</v>
      </c>
      <c r="BK169" s="186">
        <f>ROUND(I169*H169,2)</f>
        <v>0</v>
      </c>
      <c r="BL169" s="24" t="s">
        <v>136</v>
      </c>
      <c r="BM169" s="24" t="s">
        <v>503</v>
      </c>
    </row>
    <row r="170" spans="2:65" s="11" customFormat="1">
      <c r="B170" s="187"/>
      <c r="D170" s="198" t="s">
        <v>138</v>
      </c>
      <c r="E170" s="196" t="s">
        <v>5</v>
      </c>
      <c r="F170" s="206" t="s">
        <v>504</v>
      </c>
      <c r="H170" s="207">
        <v>1</v>
      </c>
      <c r="I170" s="192"/>
      <c r="L170" s="187"/>
      <c r="M170" s="193"/>
      <c r="N170" s="194"/>
      <c r="O170" s="194"/>
      <c r="P170" s="194"/>
      <c r="Q170" s="194"/>
      <c r="R170" s="194"/>
      <c r="S170" s="194"/>
      <c r="T170" s="195"/>
      <c r="AT170" s="196" t="s">
        <v>138</v>
      </c>
      <c r="AU170" s="196" t="s">
        <v>81</v>
      </c>
      <c r="AV170" s="11" t="s">
        <v>81</v>
      </c>
      <c r="AW170" s="11" t="s">
        <v>35</v>
      </c>
      <c r="AX170" s="11" t="s">
        <v>71</v>
      </c>
      <c r="AY170" s="196" t="s">
        <v>128</v>
      </c>
    </row>
    <row r="171" spans="2:65" s="11" customFormat="1">
      <c r="B171" s="187"/>
      <c r="D171" s="198" t="s">
        <v>138</v>
      </c>
      <c r="E171" s="196" t="s">
        <v>5</v>
      </c>
      <c r="F171" s="206" t="s">
        <v>505</v>
      </c>
      <c r="H171" s="207">
        <v>1</v>
      </c>
      <c r="I171" s="192"/>
      <c r="L171" s="187"/>
      <c r="M171" s="193"/>
      <c r="N171" s="194"/>
      <c r="O171" s="194"/>
      <c r="P171" s="194"/>
      <c r="Q171" s="194"/>
      <c r="R171" s="194"/>
      <c r="S171" s="194"/>
      <c r="T171" s="195"/>
      <c r="AT171" s="196" t="s">
        <v>138</v>
      </c>
      <c r="AU171" s="196" t="s">
        <v>81</v>
      </c>
      <c r="AV171" s="11" t="s">
        <v>81</v>
      </c>
      <c r="AW171" s="11" t="s">
        <v>35</v>
      </c>
      <c r="AX171" s="11" t="s">
        <v>71</v>
      </c>
      <c r="AY171" s="196" t="s">
        <v>128</v>
      </c>
    </row>
    <row r="172" spans="2:65" s="11" customFormat="1">
      <c r="B172" s="187"/>
      <c r="D172" s="198" t="s">
        <v>138</v>
      </c>
      <c r="E172" s="196" t="s">
        <v>5</v>
      </c>
      <c r="F172" s="206" t="s">
        <v>506</v>
      </c>
      <c r="H172" s="207">
        <v>5</v>
      </c>
      <c r="I172" s="192"/>
      <c r="L172" s="187"/>
      <c r="M172" s="193"/>
      <c r="N172" s="194"/>
      <c r="O172" s="194"/>
      <c r="P172" s="194"/>
      <c r="Q172" s="194"/>
      <c r="R172" s="194"/>
      <c r="S172" s="194"/>
      <c r="T172" s="195"/>
      <c r="AT172" s="196" t="s">
        <v>138</v>
      </c>
      <c r="AU172" s="196" t="s">
        <v>81</v>
      </c>
      <c r="AV172" s="11" t="s">
        <v>81</v>
      </c>
      <c r="AW172" s="11" t="s">
        <v>35</v>
      </c>
      <c r="AX172" s="11" t="s">
        <v>71</v>
      </c>
      <c r="AY172" s="196" t="s">
        <v>128</v>
      </c>
    </row>
    <row r="173" spans="2:65" s="14" customFormat="1">
      <c r="B173" s="220"/>
      <c r="D173" s="188" t="s">
        <v>138</v>
      </c>
      <c r="E173" s="234" t="s">
        <v>5</v>
      </c>
      <c r="F173" s="235" t="s">
        <v>198</v>
      </c>
      <c r="H173" s="236">
        <v>7</v>
      </c>
      <c r="I173" s="224"/>
      <c r="L173" s="220"/>
      <c r="M173" s="225"/>
      <c r="N173" s="226"/>
      <c r="O173" s="226"/>
      <c r="P173" s="226"/>
      <c r="Q173" s="226"/>
      <c r="R173" s="226"/>
      <c r="S173" s="226"/>
      <c r="T173" s="227"/>
      <c r="AT173" s="221" t="s">
        <v>138</v>
      </c>
      <c r="AU173" s="221" t="s">
        <v>81</v>
      </c>
      <c r="AV173" s="14" t="s">
        <v>129</v>
      </c>
      <c r="AW173" s="14" t="s">
        <v>35</v>
      </c>
      <c r="AX173" s="14" t="s">
        <v>79</v>
      </c>
      <c r="AY173" s="221" t="s">
        <v>128</v>
      </c>
    </row>
    <row r="174" spans="2:65" s="1" customFormat="1" ht="16.5" customHeight="1">
      <c r="B174" s="174"/>
      <c r="C174" s="237" t="s">
        <v>259</v>
      </c>
      <c r="D174" s="237" t="s">
        <v>507</v>
      </c>
      <c r="E174" s="238" t="s">
        <v>508</v>
      </c>
      <c r="F174" s="239" t="s">
        <v>509</v>
      </c>
      <c r="G174" s="240" t="s">
        <v>344</v>
      </c>
      <c r="H174" s="241">
        <v>3</v>
      </c>
      <c r="I174" s="242"/>
      <c r="J174" s="243">
        <f>ROUND(I174*H174,2)</f>
        <v>0</v>
      </c>
      <c r="K174" s="239" t="s">
        <v>135</v>
      </c>
      <c r="L174" s="244"/>
      <c r="M174" s="245" t="s">
        <v>5</v>
      </c>
      <c r="N174" s="246" t="s">
        <v>42</v>
      </c>
      <c r="O174" s="42"/>
      <c r="P174" s="184">
        <f>O174*H174</f>
        <v>0</v>
      </c>
      <c r="Q174" s="184">
        <v>1.12E-2</v>
      </c>
      <c r="R174" s="184">
        <f>Q174*H174</f>
        <v>3.3599999999999998E-2</v>
      </c>
      <c r="S174" s="184">
        <v>0</v>
      </c>
      <c r="T174" s="185">
        <f>S174*H174</f>
        <v>0</v>
      </c>
      <c r="AR174" s="24" t="s">
        <v>183</v>
      </c>
      <c r="AT174" s="24" t="s">
        <v>507</v>
      </c>
      <c r="AU174" s="24" t="s">
        <v>81</v>
      </c>
      <c r="AY174" s="24" t="s">
        <v>128</v>
      </c>
      <c r="BE174" s="186">
        <f>IF(N174="základní",J174,0)</f>
        <v>0</v>
      </c>
      <c r="BF174" s="186">
        <f>IF(N174="snížená",J174,0)</f>
        <v>0</v>
      </c>
      <c r="BG174" s="186">
        <f>IF(N174="zákl. přenesená",J174,0)</f>
        <v>0</v>
      </c>
      <c r="BH174" s="186">
        <f>IF(N174="sníž. přenesená",J174,0)</f>
        <v>0</v>
      </c>
      <c r="BI174" s="186">
        <f>IF(N174="nulová",J174,0)</f>
        <v>0</v>
      </c>
      <c r="BJ174" s="24" t="s">
        <v>79</v>
      </c>
      <c r="BK174" s="186">
        <f>ROUND(I174*H174,2)</f>
        <v>0</v>
      </c>
      <c r="BL174" s="24" t="s">
        <v>136</v>
      </c>
      <c r="BM174" s="24" t="s">
        <v>510</v>
      </c>
    </row>
    <row r="175" spans="2:65" s="11" customFormat="1">
      <c r="B175" s="187"/>
      <c r="D175" s="188" t="s">
        <v>138</v>
      </c>
      <c r="E175" s="189" t="s">
        <v>5</v>
      </c>
      <c r="F175" s="190" t="s">
        <v>511</v>
      </c>
      <c r="H175" s="191">
        <v>3</v>
      </c>
      <c r="I175" s="192"/>
      <c r="L175" s="187"/>
      <c r="M175" s="193"/>
      <c r="N175" s="194"/>
      <c r="O175" s="194"/>
      <c r="P175" s="194"/>
      <c r="Q175" s="194"/>
      <c r="R175" s="194"/>
      <c r="S175" s="194"/>
      <c r="T175" s="195"/>
      <c r="AT175" s="196" t="s">
        <v>138</v>
      </c>
      <c r="AU175" s="196" t="s">
        <v>81</v>
      </c>
      <c r="AV175" s="11" t="s">
        <v>81</v>
      </c>
      <c r="AW175" s="11" t="s">
        <v>35</v>
      </c>
      <c r="AX175" s="11" t="s">
        <v>79</v>
      </c>
      <c r="AY175" s="196" t="s">
        <v>128</v>
      </c>
    </row>
    <row r="176" spans="2:65" s="1" customFormat="1" ht="16.5" customHeight="1">
      <c r="B176" s="174"/>
      <c r="C176" s="237" t="s">
        <v>263</v>
      </c>
      <c r="D176" s="237" t="s">
        <v>507</v>
      </c>
      <c r="E176" s="238" t="s">
        <v>512</v>
      </c>
      <c r="F176" s="239" t="s">
        <v>513</v>
      </c>
      <c r="G176" s="240" t="s">
        <v>344</v>
      </c>
      <c r="H176" s="241">
        <v>4</v>
      </c>
      <c r="I176" s="242"/>
      <c r="J176" s="243">
        <f>ROUND(I176*H176,2)</f>
        <v>0</v>
      </c>
      <c r="K176" s="239" t="s">
        <v>135</v>
      </c>
      <c r="L176" s="244"/>
      <c r="M176" s="245" t="s">
        <v>5</v>
      </c>
      <c r="N176" s="246" t="s">
        <v>42</v>
      </c>
      <c r="O176" s="42"/>
      <c r="P176" s="184">
        <f>O176*H176</f>
        <v>0</v>
      </c>
      <c r="Q176" s="184">
        <v>1.0999999999999999E-2</v>
      </c>
      <c r="R176" s="184">
        <f>Q176*H176</f>
        <v>4.3999999999999997E-2</v>
      </c>
      <c r="S176" s="184">
        <v>0</v>
      </c>
      <c r="T176" s="185">
        <f>S176*H176</f>
        <v>0</v>
      </c>
      <c r="AR176" s="24" t="s">
        <v>183</v>
      </c>
      <c r="AT176" s="24" t="s">
        <v>507</v>
      </c>
      <c r="AU176" s="24" t="s">
        <v>81</v>
      </c>
      <c r="AY176" s="24" t="s">
        <v>128</v>
      </c>
      <c r="BE176" s="186">
        <f>IF(N176="základní",J176,0)</f>
        <v>0</v>
      </c>
      <c r="BF176" s="186">
        <f>IF(N176="snížená",J176,0)</f>
        <v>0</v>
      </c>
      <c r="BG176" s="186">
        <f>IF(N176="zákl. přenesená",J176,0)</f>
        <v>0</v>
      </c>
      <c r="BH176" s="186">
        <f>IF(N176="sníž. přenesená",J176,0)</f>
        <v>0</v>
      </c>
      <c r="BI176" s="186">
        <f>IF(N176="nulová",J176,0)</f>
        <v>0</v>
      </c>
      <c r="BJ176" s="24" t="s">
        <v>79</v>
      </c>
      <c r="BK176" s="186">
        <f>ROUND(I176*H176,2)</f>
        <v>0</v>
      </c>
      <c r="BL176" s="24" t="s">
        <v>136</v>
      </c>
      <c r="BM176" s="24" t="s">
        <v>514</v>
      </c>
    </row>
    <row r="177" spans="2:65" s="1" customFormat="1" ht="25.5" customHeight="1">
      <c r="B177" s="174"/>
      <c r="C177" s="175" t="s">
        <v>10</v>
      </c>
      <c r="D177" s="175" t="s">
        <v>131</v>
      </c>
      <c r="E177" s="176" t="s">
        <v>515</v>
      </c>
      <c r="F177" s="177" t="s">
        <v>516</v>
      </c>
      <c r="G177" s="178" t="s">
        <v>344</v>
      </c>
      <c r="H177" s="179">
        <v>12</v>
      </c>
      <c r="I177" s="180"/>
      <c r="J177" s="181">
        <f>ROUND(I177*H177,2)</f>
        <v>0</v>
      </c>
      <c r="K177" s="177" t="s">
        <v>135</v>
      </c>
      <c r="L177" s="41"/>
      <c r="M177" s="182" t="s">
        <v>5</v>
      </c>
      <c r="N177" s="183" t="s">
        <v>42</v>
      </c>
      <c r="O177" s="42"/>
      <c r="P177" s="184">
        <f>O177*H177</f>
        <v>0</v>
      </c>
      <c r="Q177" s="184">
        <v>0.44169999999999998</v>
      </c>
      <c r="R177" s="184">
        <f>Q177*H177</f>
        <v>5.3003999999999998</v>
      </c>
      <c r="S177" s="184">
        <v>0</v>
      </c>
      <c r="T177" s="185">
        <f>S177*H177</f>
        <v>0</v>
      </c>
      <c r="AR177" s="24" t="s">
        <v>136</v>
      </c>
      <c r="AT177" s="24" t="s">
        <v>131</v>
      </c>
      <c r="AU177" s="24" t="s">
        <v>81</v>
      </c>
      <c r="AY177" s="24" t="s">
        <v>128</v>
      </c>
      <c r="BE177" s="186">
        <f>IF(N177="základní",J177,0)</f>
        <v>0</v>
      </c>
      <c r="BF177" s="186">
        <f>IF(N177="snížená",J177,0)</f>
        <v>0</v>
      </c>
      <c r="BG177" s="186">
        <f>IF(N177="zákl. přenesená",J177,0)</f>
        <v>0</v>
      </c>
      <c r="BH177" s="186">
        <f>IF(N177="sníž. přenesená",J177,0)</f>
        <v>0</v>
      </c>
      <c r="BI177" s="186">
        <f>IF(N177="nulová",J177,0)</f>
        <v>0</v>
      </c>
      <c r="BJ177" s="24" t="s">
        <v>79</v>
      </c>
      <c r="BK177" s="186">
        <f>ROUND(I177*H177,2)</f>
        <v>0</v>
      </c>
      <c r="BL177" s="24" t="s">
        <v>136</v>
      </c>
      <c r="BM177" s="24" t="s">
        <v>517</v>
      </c>
    </row>
    <row r="178" spans="2:65" s="1" customFormat="1" ht="16.5" customHeight="1">
      <c r="B178" s="174"/>
      <c r="C178" s="237" t="s">
        <v>271</v>
      </c>
      <c r="D178" s="237" t="s">
        <v>507</v>
      </c>
      <c r="E178" s="238" t="s">
        <v>518</v>
      </c>
      <c r="F178" s="239" t="s">
        <v>519</v>
      </c>
      <c r="G178" s="240" t="s">
        <v>344</v>
      </c>
      <c r="H178" s="241">
        <v>12</v>
      </c>
      <c r="I178" s="242"/>
      <c r="J178" s="243">
        <f>ROUND(I178*H178,2)</f>
        <v>0</v>
      </c>
      <c r="K178" s="239" t="s">
        <v>135</v>
      </c>
      <c r="L178" s="244"/>
      <c r="M178" s="245" t="s">
        <v>5</v>
      </c>
      <c r="N178" s="246" t="s">
        <v>42</v>
      </c>
      <c r="O178" s="42"/>
      <c r="P178" s="184">
        <f>O178*H178</f>
        <v>0</v>
      </c>
      <c r="Q178" s="184">
        <v>2.333E-2</v>
      </c>
      <c r="R178" s="184">
        <f>Q178*H178</f>
        <v>0.27995999999999999</v>
      </c>
      <c r="S178" s="184">
        <v>0</v>
      </c>
      <c r="T178" s="185">
        <f>S178*H178</f>
        <v>0</v>
      </c>
      <c r="AR178" s="24" t="s">
        <v>183</v>
      </c>
      <c r="AT178" s="24" t="s">
        <v>507</v>
      </c>
      <c r="AU178" s="24" t="s">
        <v>81</v>
      </c>
      <c r="AY178" s="24" t="s">
        <v>128</v>
      </c>
      <c r="BE178" s="186">
        <f>IF(N178="základní",J178,0)</f>
        <v>0</v>
      </c>
      <c r="BF178" s="186">
        <f>IF(N178="snížená",J178,0)</f>
        <v>0</v>
      </c>
      <c r="BG178" s="186">
        <f>IF(N178="zákl. přenesená",J178,0)</f>
        <v>0</v>
      </c>
      <c r="BH178" s="186">
        <f>IF(N178="sníž. přenesená",J178,0)</f>
        <v>0</v>
      </c>
      <c r="BI178" s="186">
        <f>IF(N178="nulová",J178,0)</f>
        <v>0</v>
      </c>
      <c r="BJ178" s="24" t="s">
        <v>79</v>
      </c>
      <c r="BK178" s="186">
        <f>ROUND(I178*H178,2)</f>
        <v>0</v>
      </c>
      <c r="BL178" s="24" t="s">
        <v>136</v>
      </c>
      <c r="BM178" s="24" t="s">
        <v>520</v>
      </c>
    </row>
    <row r="179" spans="2:65" s="10" customFormat="1" ht="29.85" customHeight="1">
      <c r="B179" s="160"/>
      <c r="D179" s="171" t="s">
        <v>70</v>
      </c>
      <c r="E179" s="172" t="s">
        <v>161</v>
      </c>
      <c r="F179" s="172" t="s">
        <v>162</v>
      </c>
      <c r="I179" s="163"/>
      <c r="J179" s="173">
        <f>BK179</f>
        <v>0</v>
      </c>
      <c r="L179" s="160"/>
      <c r="M179" s="165"/>
      <c r="N179" s="166"/>
      <c r="O179" s="166"/>
      <c r="P179" s="167">
        <f>SUM(P180:P182)</f>
        <v>0</v>
      </c>
      <c r="Q179" s="166"/>
      <c r="R179" s="167">
        <f>SUM(R180:R182)</f>
        <v>9.1400000000000009E-2</v>
      </c>
      <c r="S179" s="166"/>
      <c r="T179" s="168">
        <f>SUM(T180:T182)</f>
        <v>0</v>
      </c>
      <c r="AR179" s="161" t="s">
        <v>79</v>
      </c>
      <c r="AT179" s="169" t="s">
        <v>70</v>
      </c>
      <c r="AU179" s="169" t="s">
        <v>79</v>
      </c>
      <c r="AY179" s="161" t="s">
        <v>128</v>
      </c>
      <c r="BK179" s="170">
        <f>SUM(BK180:BK182)</f>
        <v>0</v>
      </c>
    </row>
    <row r="180" spans="2:65" s="1" customFormat="1" ht="25.5" customHeight="1">
      <c r="B180" s="174"/>
      <c r="C180" s="175" t="s">
        <v>279</v>
      </c>
      <c r="D180" s="175" t="s">
        <v>131</v>
      </c>
      <c r="E180" s="176" t="s">
        <v>521</v>
      </c>
      <c r="F180" s="177" t="s">
        <v>522</v>
      </c>
      <c r="G180" s="178" t="s">
        <v>150</v>
      </c>
      <c r="H180" s="179">
        <v>400</v>
      </c>
      <c r="I180" s="180"/>
      <c r="J180" s="181">
        <f>ROUND(I180*H180,2)</f>
        <v>0</v>
      </c>
      <c r="K180" s="177" t="s">
        <v>135</v>
      </c>
      <c r="L180" s="41"/>
      <c r="M180" s="182" t="s">
        <v>5</v>
      </c>
      <c r="N180" s="183" t="s">
        <v>42</v>
      </c>
      <c r="O180" s="42"/>
      <c r="P180" s="184">
        <f>O180*H180</f>
        <v>0</v>
      </c>
      <c r="Q180" s="184">
        <v>1.2999999999999999E-4</v>
      </c>
      <c r="R180" s="184">
        <f>Q180*H180</f>
        <v>5.1999999999999998E-2</v>
      </c>
      <c r="S180" s="184">
        <v>0</v>
      </c>
      <c r="T180" s="185">
        <f>S180*H180</f>
        <v>0</v>
      </c>
      <c r="AR180" s="24" t="s">
        <v>136</v>
      </c>
      <c r="AT180" s="24" t="s">
        <v>131</v>
      </c>
      <c r="AU180" s="24" t="s">
        <v>81</v>
      </c>
      <c r="AY180" s="24" t="s">
        <v>128</v>
      </c>
      <c r="BE180" s="186">
        <f>IF(N180="základní",J180,0)</f>
        <v>0</v>
      </c>
      <c r="BF180" s="186">
        <f>IF(N180="snížená",J180,0)</f>
        <v>0</v>
      </c>
      <c r="BG180" s="186">
        <f>IF(N180="zákl. přenesená",J180,0)</f>
        <v>0</v>
      </c>
      <c r="BH180" s="186">
        <f>IF(N180="sníž. přenesená",J180,0)</f>
        <v>0</v>
      </c>
      <c r="BI180" s="186">
        <f>IF(N180="nulová",J180,0)</f>
        <v>0</v>
      </c>
      <c r="BJ180" s="24" t="s">
        <v>79</v>
      </c>
      <c r="BK180" s="186">
        <f>ROUND(I180*H180,2)</f>
        <v>0</v>
      </c>
      <c r="BL180" s="24" t="s">
        <v>136</v>
      </c>
      <c r="BM180" s="24" t="s">
        <v>523</v>
      </c>
    </row>
    <row r="181" spans="2:65" s="1" customFormat="1" ht="63.75" customHeight="1">
      <c r="B181" s="174"/>
      <c r="C181" s="175" t="s">
        <v>287</v>
      </c>
      <c r="D181" s="175" t="s">
        <v>131</v>
      </c>
      <c r="E181" s="176" t="s">
        <v>524</v>
      </c>
      <c r="F181" s="177" t="s">
        <v>525</v>
      </c>
      <c r="G181" s="178" t="s">
        <v>150</v>
      </c>
      <c r="H181" s="179">
        <v>985</v>
      </c>
      <c r="I181" s="180"/>
      <c r="J181" s="181">
        <f>ROUND(I181*H181,2)</f>
        <v>0</v>
      </c>
      <c r="K181" s="177" t="s">
        <v>135</v>
      </c>
      <c r="L181" s="41"/>
      <c r="M181" s="182" t="s">
        <v>5</v>
      </c>
      <c r="N181" s="183" t="s">
        <v>42</v>
      </c>
      <c r="O181" s="42"/>
      <c r="P181" s="184">
        <f>O181*H181</f>
        <v>0</v>
      </c>
      <c r="Q181" s="184">
        <v>4.0000000000000003E-5</v>
      </c>
      <c r="R181" s="184">
        <f>Q181*H181</f>
        <v>3.9400000000000004E-2</v>
      </c>
      <c r="S181" s="184">
        <v>0</v>
      </c>
      <c r="T181" s="185">
        <f>S181*H181</f>
        <v>0</v>
      </c>
      <c r="AR181" s="24" t="s">
        <v>136</v>
      </c>
      <c r="AT181" s="24" t="s">
        <v>131</v>
      </c>
      <c r="AU181" s="24" t="s">
        <v>81</v>
      </c>
      <c r="AY181" s="24" t="s">
        <v>128</v>
      </c>
      <c r="BE181" s="186">
        <f>IF(N181="základní",J181,0)</f>
        <v>0</v>
      </c>
      <c r="BF181" s="186">
        <f>IF(N181="snížená",J181,0)</f>
        <v>0</v>
      </c>
      <c r="BG181" s="186">
        <f>IF(N181="zákl. přenesená",J181,0)</f>
        <v>0</v>
      </c>
      <c r="BH181" s="186">
        <f>IF(N181="sníž. přenesená",J181,0)</f>
        <v>0</v>
      </c>
      <c r="BI181" s="186">
        <f>IF(N181="nulová",J181,0)</f>
        <v>0</v>
      </c>
      <c r="BJ181" s="24" t="s">
        <v>79</v>
      </c>
      <c r="BK181" s="186">
        <f>ROUND(I181*H181,2)</f>
        <v>0</v>
      </c>
      <c r="BL181" s="24" t="s">
        <v>136</v>
      </c>
      <c r="BM181" s="24" t="s">
        <v>526</v>
      </c>
    </row>
    <row r="182" spans="2:65" s="11" customFormat="1">
      <c r="B182" s="187"/>
      <c r="D182" s="198" t="s">
        <v>138</v>
      </c>
      <c r="E182" s="196" t="s">
        <v>5</v>
      </c>
      <c r="F182" s="206" t="s">
        <v>527</v>
      </c>
      <c r="H182" s="207">
        <v>985</v>
      </c>
      <c r="I182" s="192"/>
      <c r="L182" s="187"/>
      <c r="M182" s="193"/>
      <c r="N182" s="194"/>
      <c r="O182" s="194"/>
      <c r="P182" s="194"/>
      <c r="Q182" s="194"/>
      <c r="R182" s="194"/>
      <c r="S182" s="194"/>
      <c r="T182" s="195"/>
      <c r="AT182" s="196" t="s">
        <v>138</v>
      </c>
      <c r="AU182" s="196" t="s">
        <v>81</v>
      </c>
      <c r="AV182" s="11" t="s">
        <v>81</v>
      </c>
      <c r="AW182" s="11" t="s">
        <v>35</v>
      </c>
      <c r="AX182" s="11" t="s">
        <v>79</v>
      </c>
      <c r="AY182" s="196" t="s">
        <v>128</v>
      </c>
    </row>
    <row r="183" spans="2:65" s="10" customFormat="1" ht="29.85" customHeight="1">
      <c r="B183" s="160"/>
      <c r="D183" s="171" t="s">
        <v>70</v>
      </c>
      <c r="E183" s="172" t="s">
        <v>528</v>
      </c>
      <c r="F183" s="172" t="s">
        <v>529</v>
      </c>
      <c r="I183" s="163"/>
      <c r="J183" s="173">
        <f>BK183</f>
        <v>0</v>
      </c>
      <c r="L183" s="160"/>
      <c r="M183" s="165"/>
      <c r="N183" s="166"/>
      <c r="O183" s="166"/>
      <c r="P183" s="167">
        <f>P184</f>
        <v>0</v>
      </c>
      <c r="Q183" s="166"/>
      <c r="R183" s="167">
        <f>R184</f>
        <v>0</v>
      </c>
      <c r="S183" s="166"/>
      <c r="T183" s="168">
        <f>T184</f>
        <v>0</v>
      </c>
      <c r="AR183" s="161" t="s">
        <v>79</v>
      </c>
      <c r="AT183" s="169" t="s">
        <v>70</v>
      </c>
      <c r="AU183" s="169" t="s">
        <v>79</v>
      </c>
      <c r="AY183" s="161" t="s">
        <v>128</v>
      </c>
      <c r="BK183" s="170">
        <f>BK184</f>
        <v>0</v>
      </c>
    </row>
    <row r="184" spans="2:65" s="1" customFormat="1" ht="38.25" customHeight="1">
      <c r="B184" s="174"/>
      <c r="C184" s="175" t="s">
        <v>294</v>
      </c>
      <c r="D184" s="175" t="s">
        <v>131</v>
      </c>
      <c r="E184" s="176" t="s">
        <v>530</v>
      </c>
      <c r="F184" s="177" t="s">
        <v>531</v>
      </c>
      <c r="G184" s="178" t="s">
        <v>134</v>
      </c>
      <c r="H184" s="179">
        <v>10.593999999999999</v>
      </c>
      <c r="I184" s="180"/>
      <c r="J184" s="181">
        <f>ROUND(I184*H184,2)</f>
        <v>0</v>
      </c>
      <c r="K184" s="177" t="s">
        <v>135</v>
      </c>
      <c r="L184" s="41"/>
      <c r="M184" s="182" t="s">
        <v>5</v>
      </c>
      <c r="N184" s="183" t="s">
        <v>42</v>
      </c>
      <c r="O184" s="42"/>
      <c r="P184" s="184">
        <f>O184*H184</f>
        <v>0</v>
      </c>
      <c r="Q184" s="184">
        <v>0</v>
      </c>
      <c r="R184" s="184">
        <f>Q184*H184</f>
        <v>0</v>
      </c>
      <c r="S184" s="184">
        <v>0</v>
      </c>
      <c r="T184" s="185">
        <f>S184*H184</f>
        <v>0</v>
      </c>
      <c r="AR184" s="24" t="s">
        <v>136</v>
      </c>
      <c r="AT184" s="24" t="s">
        <v>131</v>
      </c>
      <c r="AU184" s="24" t="s">
        <v>81</v>
      </c>
      <c r="AY184" s="24" t="s">
        <v>128</v>
      </c>
      <c r="BE184" s="186">
        <f>IF(N184="základní",J184,0)</f>
        <v>0</v>
      </c>
      <c r="BF184" s="186">
        <f>IF(N184="snížená",J184,0)</f>
        <v>0</v>
      </c>
      <c r="BG184" s="186">
        <f>IF(N184="zákl. přenesená",J184,0)</f>
        <v>0</v>
      </c>
      <c r="BH184" s="186">
        <f>IF(N184="sníž. přenesená",J184,0)</f>
        <v>0</v>
      </c>
      <c r="BI184" s="186">
        <f>IF(N184="nulová",J184,0)</f>
        <v>0</v>
      </c>
      <c r="BJ184" s="24" t="s">
        <v>79</v>
      </c>
      <c r="BK184" s="186">
        <f>ROUND(I184*H184,2)</f>
        <v>0</v>
      </c>
      <c r="BL184" s="24" t="s">
        <v>136</v>
      </c>
      <c r="BM184" s="24" t="s">
        <v>532</v>
      </c>
    </row>
    <row r="185" spans="2:65" s="10" customFormat="1" ht="37.35" customHeight="1">
      <c r="B185" s="160"/>
      <c r="D185" s="161" t="s">
        <v>70</v>
      </c>
      <c r="E185" s="162" t="s">
        <v>275</v>
      </c>
      <c r="F185" s="162" t="s">
        <v>276</v>
      </c>
      <c r="I185" s="163"/>
      <c r="J185" s="164">
        <f>BK185</f>
        <v>0</v>
      </c>
      <c r="L185" s="160"/>
      <c r="M185" s="165"/>
      <c r="N185" s="166"/>
      <c r="O185" s="166"/>
      <c r="P185" s="167">
        <f>P186+P255+P286+P288+P290+P324+P378+P403+P425+P450+P454+P503+P514</f>
        <v>0</v>
      </c>
      <c r="Q185" s="166"/>
      <c r="R185" s="167">
        <f>R186+R255+R286+R288+R290+R324+R378+R403+R425+R450+R454+R503+R514</f>
        <v>35.411139629999994</v>
      </c>
      <c r="S185" s="166"/>
      <c r="T185" s="168">
        <f>T186+T255+T286+T288+T290+T324+T378+T403+T425+T450+T454+T503+T514</f>
        <v>0.3131255</v>
      </c>
      <c r="AR185" s="161" t="s">
        <v>81</v>
      </c>
      <c r="AT185" s="169" t="s">
        <v>70</v>
      </c>
      <c r="AU185" s="169" t="s">
        <v>71</v>
      </c>
      <c r="AY185" s="161" t="s">
        <v>128</v>
      </c>
      <c r="BK185" s="170">
        <f>BK186+BK255+BK286+BK288+BK290+BK324+BK378+BK403+BK425+BK450+BK454+BK503+BK514</f>
        <v>0</v>
      </c>
    </row>
    <row r="186" spans="2:65" s="10" customFormat="1" ht="19.899999999999999" customHeight="1">
      <c r="B186" s="160"/>
      <c r="D186" s="171" t="s">
        <v>70</v>
      </c>
      <c r="E186" s="172" t="s">
        <v>533</v>
      </c>
      <c r="F186" s="172" t="s">
        <v>534</v>
      </c>
      <c r="I186" s="163"/>
      <c r="J186" s="173">
        <f>BK186</f>
        <v>0</v>
      </c>
      <c r="L186" s="160"/>
      <c r="M186" s="165"/>
      <c r="N186" s="166"/>
      <c r="O186" s="166"/>
      <c r="P186" s="167">
        <f>SUM(P187:P254)</f>
        <v>0</v>
      </c>
      <c r="Q186" s="166"/>
      <c r="R186" s="167">
        <f>SUM(R187:R254)</f>
        <v>2.0236153499999996</v>
      </c>
      <c r="S186" s="166"/>
      <c r="T186" s="168">
        <f>SUM(T187:T254)</f>
        <v>0</v>
      </c>
      <c r="AR186" s="161" t="s">
        <v>81</v>
      </c>
      <c r="AT186" s="169" t="s">
        <v>70</v>
      </c>
      <c r="AU186" s="169" t="s">
        <v>79</v>
      </c>
      <c r="AY186" s="161" t="s">
        <v>128</v>
      </c>
      <c r="BK186" s="170">
        <f>SUM(BK187:BK254)</f>
        <v>0</v>
      </c>
    </row>
    <row r="187" spans="2:65" s="1" customFormat="1" ht="25.5" customHeight="1">
      <c r="B187" s="174"/>
      <c r="C187" s="175" t="s">
        <v>300</v>
      </c>
      <c r="D187" s="175" t="s">
        <v>131</v>
      </c>
      <c r="E187" s="176" t="s">
        <v>535</v>
      </c>
      <c r="F187" s="177" t="s">
        <v>536</v>
      </c>
      <c r="G187" s="178" t="s">
        <v>150</v>
      </c>
      <c r="H187" s="179">
        <v>34.75</v>
      </c>
      <c r="I187" s="180"/>
      <c r="J187" s="181">
        <f>ROUND(I187*H187,2)</f>
        <v>0</v>
      </c>
      <c r="K187" s="177" t="s">
        <v>135</v>
      </c>
      <c r="L187" s="41"/>
      <c r="M187" s="182" t="s">
        <v>5</v>
      </c>
      <c r="N187" s="183" t="s">
        <v>42</v>
      </c>
      <c r="O187" s="42"/>
      <c r="P187" s="184">
        <f>O187*H187</f>
        <v>0</v>
      </c>
      <c r="Q187" s="184">
        <v>7.6999999999999996E-4</v>
      </c>
      <c r="R187" s="184">
        <f>Q187*H187</f>
        <v>2.67575E-2</v>
      </c>
      <c r="S187" s="184">
        <v>0</v>
      </c>
      <c r="T187" s="185">
        <f>S187*H187</f>
        <v>0</v>
      </c>
      <c r="AR187" s="24" t="s">
        <v>239</v>
      </c>
      <c r="AT187" s="24" t="s">
        <v>131</v>
      </c>
      <c r="AU187" s="24" t="s">
        <v>81</v>
      </c>
      <c r="AY187" s="24" t="s">
        <v>128</v>
      </c>
      <c r="BE187" s="186">
        <f>IF(N187="základní",J187,0)</f>
        <v>0</v>
      </c>
      <c r="BF187" s="186">
        <f>IF(N187="snížená",J187,0)</f>
        <v>0</v>
      </c>
      <c r="BG187" s="186">
        <f>IF(N187="zákl. přenesená",J187,0)</f>
        <v>0</v>
      </c>
      <c r="BH187" s="186">
        <f>IF(N187="sníž. přenesená",J187,0)</f>
        <v>0</v>
      </c>
      <c r="BI187" s="186">
        <f>IF(N187="nulová",J187,0)</f>
        <v>0</v>
      </c>
      <c r="BJ187" s="24" t="s">
        <v>79</v>
      </c>
      <c r="BK187" s="186">
        <f>ROUND(I187*H187,2)</f>
        <v>0</v>
      </c>
      <c r="BL187" s="24" t="s">
        <v>239</v>
      </c>
      <c r="BM187" s="24" t="s">
        <v>537</v>
      </c>
    </row>
    <row r="188" spans="2:65" s="11" customFormat="1">
      <c r="B188" s="187"/>
      <c r="D188" s="198" t="s">
        <v>138</v>
      </c>
      <c r="E188" s="196" t="s">
        <v>5</v>
      </c>
      <c r="F188" s="206" t="s">
        <v>538</v>
      </c>
      <c r="H188" s="207">
        <v>6.92</v>
      </c>
      <c r="I188" s="192"/>
      <c r="L188" s="187"/>
      <c r="M188" s="193"/>
      <c r="N188" s="194"/>
      <c r="O188" s="194"/>
      <c r="P188" s="194"/>
      <c r="Q188" s="194"/>
      <c r="R188" s="194"/>
      <c r="S188" s="194"/>
      <c r="T188" s="195"/>
      <c r="AT188" s="196" t="s">
        <v>138</v>
      </c>
      <c r="AU188" s="196" t="s">
        <v>81</v>
      </c>
      <c r="AV188" s="11" t="s">
        <v>81</v>
      </c>
      <c r="AW188" s="11" t="s">
        <v>35</v>
      </c>
      <c r="AX188" s="11" t="s">
        <v>71</v>
      </c>
      <c r="AY188" s="196" t="s">
        <v>128</v>
      </c>
    </row>
    <row r="189" spans="2:65" s="11" customFormat="1">
      <c r="B189" s="187"/>
      <c r="D189" s="198" t="s">
        <v>138</v>
      </c>
      <c r="E189" s="196" t="s">
        <v>5</v>
      </c>
      <c r="F189" s="206" t="s">
        <v>539</v>
      </c>
      <c r="H189" s="207">
        <v>10.455</v>
      </c>
      <c r="I189" s="192"/>
      <c r="L189" s="187"/>
      <c r="M189" s="193"/>
      <c r="N189" s="194"/>
      <c r="O189" s="194"/>
      <c r="P189" s="194"/>
      <c r="Q189" s="194"/>
      <c r="R189" s="194"/>
      <c r="S189" s="194"/>
      <c r="T189" s="195"/>
      <c r="AT189" s="196" t="s">
        <v>138</v>
      </c>
      <c r="AU189" s="196" t="s">
        <v>81</v>
      </c>
      <c r="AV189" s="11" t="s">
        <v>81</v>
      </c>
      <c r="AW189" s="11" t="s">
        <v>35</v>
      </c>
      <c r="AX189" s="11" t="s">
        <v>71</v>
      </c>
      <c r="AY189" s="196" t="s">
        <v>128</v>
      </c>
    </row>
    <row r="190" spans="2:65" s="11" customFormat="1">
      <c r="B190" s="187"/>
      <c r="D190" s="198" t="s">
        <v>138</v>
      </c>
      <c r="E190" s="196" t="s">
        <v>5</v>
      </c>
      <c r="F190" s="206" t="s">
        <v>540</v>
      </c>
      <c r="H190" s="207">
        <v>6.92</v>
      </c>
      <c r="I190" s="192"/>
      <c r="L190" s="187"/>
      <c r="M190" s="193"/>
      <c r="N190" s="194"/>
      <c r="O190" s="194"/>
      <c r="P190" s="194"/>
      <c r="Q190" s="194"/>
      <c r="R190" s="194"/>
      <c r="S190" s="194"/>
      <c r="T190" s="195"/>
      <c r="AT190" s="196" t="s">
        <v>138</v>
      </c>
      <c r="AU190" s="196" t="s">
        <v>81</v>
      </c>
      <c r="AV190" s="11" t="s">
        <v>81</v>
      </c>
      <c r="AW190" s="11" t="s">
        <v>35</v>
      </c>
      <c r="AX190" s="11" t="s">
        <v>71</v>
      </c>
      <c r="AY190" s="196" t="s">
        <v>128</v>
      </c>
    </row>
    <row r="191" spans="2:65" s="11" customFormat="1">
      <c r="B191" s="187"/>
      <c r="D191" s="198" t="s">
        <v>138</v>
      </c>
      <c r="E191" s="196" t="s">
        <v>5</v>
      </c>
      <c r="F191" s="206" t="s">
        <v>539</v>
      </c>
      <c r="H191" s="207">
        <v>10.455</v>
      </c>
      <c r="I191" s="192"/>
      <c r="L191" s="187"/>
      <c r="M191" s="193"/>
      <c r="N191" s="194"/>
      <c r="O191" s="194"/>
      <c r="P191" s="194"/>
      <c r="Q191" s="194"/>
      <c r="R191" s="194"/>
      <c r="S191" s="194"/>
      <c r="T191" s="195"/>
      <c r="AT191" s="196" t="s">
        <v>138</v>
      </c>
      <c r="AU191" s="196" t="s">
        <v>81</v>
      </c>
      <c r="AV191" s="11" t="s">
        <v>81</v>
      </c>
      <c r="AW191" s="11" t="s">
        <v>35</v>
      </c>
      <c r="AX191" s="11" t="s">
        <v>71</v>
      </c>
      <c r="AY191" s="196" t="s">
        <v>128</v>
      </c>
    </row>
    <row r="192" spans="2:65" s="13" customFormat="1">
      <c r="B192" s="208"/>
      <c r="D192" s="188" t="s">
        <v>138</v>
      </c>
      <c r="E192" s="209" t="s">
        <v>5</v>
      </c>
      <c r="F192" s="210" t="s">
        <v>147</v>
      </c>
      <c r="H192" s="211">
        <v>34.75</v>
      </c>
      <c r="I192" s="212"/>
      <c r="L192" s="208"/>
      <c r="M192" s="213"/>
      <c r="N192" s="214"/>
      <c r="O192" s="214"/>
      <c r="P192" s="214"/>
      <c r="Q192" s="214"/>
      <c r="R192" s="214"/>
      <c r="S192" s="214"/>
      <c r="T192" s="215"/>
      <c r="AT192" s="216" t="s">
        <v>138</v>
      </c>
      <c r="AU192" s="216" t="s">
        <v>81</v>
      </c>
      <c r="AV192" s="13" t="s">
        <v>136</v>
      </c>
      <c r="AW192" s="13" t="s">
        <v>35</v>
      </c>
      <c r="AX192" s="13" t="s">
        <v>79</v>
      </c>
      <c r="AY192" s="216" t="s">
        <v>128</v>
      </c>
    </row>
    <row r="193" spans="2:65" s="1" customFormat="1" ht="25.5" customHeight="1">
      <c r="B193" s="174"/>
      <c r="C193" s="237" t="s">
        <v>311</v>
      </c>
      <c r="D193" s="237" t="s">
        <v>507</v>
      </c>
      <c r="E193" s="238" t="s">
        <v>541</v>
      </c>
      <c r="F193" s="239" t="s">
        <v>542</v>
      </c>
      <c r="G193" s="240" t="s">
        <v>150</v>
      </c>
      <c r="H193" s="241">
        <v>39.963000000000001</v>
      </c>
      <c r="I193" s="242"/>
      <c r="J193" s="243">
        <f>ROUND(I193*H193,2)</f>
        <v>0</v>
      </c>
      <c r="K193" s="239" t="s">
        <v>135</v>
      </c>
      <c r="L193" s="244"/>
      <c r="M193" s="245" t="s">
        <v>5</v>
      </c>
      <c r="N193" s="246" t="s">
        <v>42</v>
      </c>
      <c r="O193" s="42"/>
      <c r="P193" s="184">
        <f>O193*H193</f>
        <v>0</v>
      </c>
      <c r="Q193" s="184">
        <v>1.8E-3</v>
      </c>
      <c r="R193" s="184">
        <f>Q193*H193</f>
        <v>7.1933399999999995E-2</v>
      </c>
      <c r="S193" s="184">
        <v>0</v>
      </c>
      <c r="T193" s="185">
        <f>S193*H193</f>
        <v>0</v>
      </c>
      <c r="AR193" s="24" t="s">
        <v>341</v>
      </c>
      <c r="AT193" s="24" t="s">
        <v>507</v>
      </c>
      <c r="AU193" s="24" t="s">
        <v>81</v>
      </c>
      <c r="AY193" s="24" t="s">
        <v>128</v>
      </c>
      <c r="BE193" s="186">
        <f>IF(N193="základní",J193,0)</f>
        <v>0</v>
      </c>
      <c r="BF193" s="186">
        <f>IF(N193="snížená",J193,0)</f>
        <v>0</v>
      </c>
      <c r="BG193" s="186">
        <f>IF(N193="zákl. přenesená",J193,0)</f>
        <v>0</v>
      </c>
      <c r="BH193" s="186">
        <f>IF(N193="sníž. přenesená",J193,0)</f>
        <v>0</v>
      </c>
      <c r="BI193" s="186">
        <f>IF(N193="nulová",J193,0)</f>
        <v>0</v>
      </c>
      <c r="BJ193" s="24" t="s">
        <v>79</v>
      </c>
      <c r="BK193" s="186">
        <f>ROUND(I193*H193,2)</f>
        <v>0</v>
      </c>
      <c r="BL193" s="24" t="s">
        <v>239</v>
      </c>
      <c r="BM193" s="24" t="s">
        <v>543</v>
      </c>
    </row>
    <row r="194" spans="2:65" s="11" customFormat="1">
      <c r="B194" s="187"/>
      <c r="D194" s="188" t="s">
        <v>138</v>
      </c>
      <c r="F194" s="190" t="s">
        <v>544</v>
      </c>
      <c r="H194" s="191">
        <v>39.963000000000001</v>
      </c>
      <c r="I194" s="192"/>
      <c r="L194" s="187"/>
      <c r="M194" s="193"/>
      <c r="N194" s="194"/>
      <c r="O194" s="194"/>
      <c r="P194" s="194"/>
      <c r="Q194" s="194"/>
      <c r="R194" s="194"/>
      <c r="S194" s="194"/>
      <c r="T194" s="195"/>
      <c r="AT194" s="196" t="s">
        <v>138</v>
      </c>
      <c r="AU194" s="196" t="s">
        <v>81</v>
      </c>
      <c r="AV194" s="11" t="s">
        <v>81</v>
      </c>
      <c r="AW194" s="11" t="s">
        <v>6</v>
      </c>
      <c r="AX194" s="11" t="s">
        <v>79</v>
      </c>
      <c r="AY194" s="196" t="s">
        <v>128</v>
      </c>
    </row>
    <row r="195" spans="2:65" s="1" customFormat="1" ht="25.5" customHeight="1">
      <c r="B195" s="174"/>
      <c r="C195" s="175" t="s">
        <v>317</v>
      </c>
      <c r="D195" s="175" t="s">
        <v>131</v>
      </c>
      <c r="E195" s="176" t="s">
        <v>545</v>
      </c>
      <c r="F195" s="177" t="s">
        <v>546</v>
      </c>
      <c r="G195" s="178" t="s">
        <v>150</v>
      </c>
      <c r="H195" s="179">
        <v>6.915</v>
      </c>
      <c r="I195" s="180"/>
      <c r="J195" s="181">
        <f>ROUND(I195*H195,2)</f>
        <v>0</v>
      </c>
      <c r="K195" s="177" t="s">
        <v>135</v>
      </c>
      <c r="L195" s="41"/>
      <c r="M195" s="182" t="s">
        <v>5</v>
      </c>
      <c r="N195" s="183" t="s">
        <v>42</v>
      </c>
      <c r="O195" s="42"/>
      <c r="P195" s="184">
        <f>O195*H195</f>
        <v>0</v>
      </c>
      <c r="Q195" s="184">
        <v>7.6999999999999996E-4</v>
      </c>
      <c r="R195" s="184">
        <f>Q195*H195</f>
        <v>5.3245499999999999E-3</v>
      </c>
      <c r="S195" s="184">
        <v>0</v>
      </c>
      <c r="T195" s="185">
        <f>S195*H195</f>
        <v>0</v>
      </c>
      <c r="AR195" s="24" t="s">
        <v>239</v>
      </c>
      <c r="AT195" s="24" t="s">
        <v>131</v>
      </c>
      <c r="AU195" s="24" t="s">
        <v>81</v>
      </c>
      <c r="AY195" s="24" t="s">
        <v>128</v>
      </c>
      <c r="BE195" s="186">
        <f>IF(N195="základní",J195,0)</f>
        <v>0</v>
      </c>
      <c r="BF195" s="186">
        <f>IF(N195="snížená",J195,0)</f>
        <v>0</v>
      </c>
      <c r="BG195" s="186">
        <f>IF(N195="zákl. přenesená",J195,0)</f>
        <v>0</v>
      </c>
      <c r="BH195" s="186">
        <f>IF(N195="sníž. přenesená",J195,0)</f>
        <v>0</v>
      </c>
      <c r="BI195" s="186">
        <f>IF(N195="nulová",J195,0)</f>
        <v>0</v>
      </c>
      <c r="BJ195" s="24" t="s">
        <v>79</v>
      </c>
      <c r="BK195" s="186">
        <f>ROUND(I195*H195,2)</f>
        <v>0</v>
      </c>
      <c r="BL195" s="24" t="s">
        <v>239</v>
      </c>
      <c r="BM195" s="24" t="s">
        <v>547</v>
      </c>
    </row>
    <row r="196" spans="2:65" s="11" customFormat="1">
      <c r="B196" s="187"/>
      <c r="D196" s="198" t="s">
        <v>138</v>
      </c>
      <c r="E196" s="196" t="s">
        <v>5</v>
      </c>
      <c r="F196" s="206" t="s">
        <v>548</v>
      </c>
      <c r="H196" s="207">
        <v>1.59</v>
      </c>
      <c r="I196" s="192"/>
      <c r="L196" s="187"/>
      <c r="M196" s="193"/>
      <c r="N196" s="194"/>
      <c r="O196" s="194"/>
      <c r="P196" s="194"/>
      <c r="Q196" s="194"/>
      <c r="R196" s="194"/>
      <c r="S196" s="194"/>
      <c r="T196" s="195"/>
      <c r="AT196" s="196" t="s">
        <v>138</v>
      </c>
      <c r="AU196" s="196" t="s">
        <v>81</v>
      </c>
      <c r="AV196" s="11" t="s">
        <v>81</v>
      </c>
      <c r="AW196" s="11" t="s">
        <v>35</v>
      </c>
      <c r="AX196" s="11" t="s">
        <v>71</v>
      </c>
      <c r="AY196" s="196" t="s">
        <v>128</v>
      </c>
    </row>
    <row r="197" spans="2:65" s="11" customFormat="1">
      <c r="B197" s="187"/>
      <c r="D197" s="198" t="s">
        <v>138</v>
      </c>
      <c r="E197" s="196" t="s">
        <v>5</v>
      </c>
      <c r="F197" s="206" t="s">
        <v>549</v>
      </c>
      <c r="H197" s="207">
        <v>2.5499999999999998</v>
      </c>
      <c r="I197" s="192"/>
      <c r="L197" s="187"/>
      <c r="M197" s="193"/>
      <c r="N197" s="194"/>
      <c r="O197" s="194"/>
      <c r="P197" s="194"/>
      <c r="Q197" s="194"/>
      <c r="R197" s="194"/>
      <c r="S197" s="194"/>
      <c r="T197" s="195"/>
      <c r="AT197" s="196" t="s">
        <v>138</v>
      </c>
      <c r="AU197" s="196" t="s">
        <v>81</v>
      </c>
      <c r="AV197" s="11" t="s">
        <v>81</v>
      </c>
      <c r="AW197" s="11" t="s">
        <v>35</v>
      </c>
      <c r="AX197" s="11" t="s">
        <v>71</v>
      </c>
      <c r="AY197" s="196" t="s">
        <v>128</v>
      </c>
    </row>
    <row r="198" spans="2:65" s="11" customFormat="1">
      <c r="B198" s="187"/>
      <c r="D198" s="198" t="s">
        <v>138</v>
      </c>
      <c r="E198" s="196" t="s">
        <v>5</v>
      </c>
      <c r="F198" s="206" t="s">
        <v>550</v>
      </c>
      <c r="H198" s="207">
        <v>1.605</v>
      </c>
      <c r="I198" s="192"/>
      <c r="L198" s="187"/>
      <c r="M198" s="193"/>
      <c r="N198" s="194"/>
      <c r="O198" s="194"/>
      <c r="P198" s="194"/>
      <c r="Q198" s="194"/>
      <c r="R198" s="194"/>
      <c r="S198" s="194"/>
      <c r="T198" s="195"/>
      <c r="AT198" s="196" t="s">
        <v>138</v>
      </c>
      <c r="AU198" s="196" t="s">
        <v>81</v>
      </c>
      <c r="AV198" s="11" t="s">
        <v>81</v>
      </c>
      <c r="AW198" s="11" t="s">
        <v>35</v>
      </c>
      <c r="AX198" s="11" t="s">
        <v>71</v>
      </c>
      <c r="AY198" s="196" t="s">
        <v>128</v>
      </c>
    </row>
    <row r="199" spans="2:65" s="11" customFormat="1">
      <c r="B199" s="187"/>
      <c r="D199" s="198" t="s">
        <v>138</v>
      </c>
      <c r="E199" s="196" t="s">
        <v>5</v>
      </c>
      <c r="F199" s="206" t="s">
        <v>551</v>
      </c>
      <c r="H199" s="207">
        <v>1.17</v>
      </c>
      <c r="I199" s="192"/>
      <c r="L199" s="187"/>
      <c r="M199" s="193"/>
      <c r="N199" s="194"/>
      <c r="O199" s="194"/>
      <c r="P199" s="194"/>
      <c r="Q199" s="194"/>
      <c r="R199" s="194"/>
      <c r="S199" s="194"/>
      <c r="T199" s="195"/>
      <c r="AT199" s="196" t="s">
        <v>138</v>
      </c>
      <c r="AU199" s="196" t="s">
        <v>81</v>
      </c>
      <c r="AV199" s="11" t="s">
        <v>81</v>
      </c>
      <c r="AW199" s="11" t="s">
        <v>35</v>
      </c>
      <c r="AX199" s="11" t="s">
        <v>71</v>
      </c>
      <c r="AY199" s="196" t="s">
        <v>128</v>
      </c>
    </row>
    <row r="200" spans="2:65" s="13" customFormat="1">
      <c r="B200" s="208"/>
      <c r="D200" s="188" t="s">
        <v>138</v>
      </c>
      <c r="E200" s="209" t="s">
        <v>5</v>
      </c>
      <c r="F200" s="210" t="s">
        <v>147</v>
      </c>
      <c r="H200" s="211">
        <v>6.915</v>
      </c>
      <c r="I200" s="212"/>
      <c r="L200" s="208"/>
      <c r="M200" s="213"/>
      <c r="N200" s="214"/>
      <c r="O200" s="214"/>
      <c r="P200" s="214"/>
      <c r="Q200" s="214"/>
      <c r="R200" s="214"/>
      <c r="S200" s="214"/>
      <c r="T200" s="215"/>
      <c r="AT200" s="216" t="s">
        <v>138</v>
      </c>
      <c r="AU200" s="216" t="s">
        <v>81</v>
      </c>
      <c r="AV200" s="13" t="s">
        <v>136</v>
      </c>
      <c r="AW200" s="13" t="s">
        <v>35</v>
      </c>
      <c r="AX200" s="13" t="s">
        <v>79</v>
      </c>
      <c r="AY200" s="216" t="s">
        <v>128</v>
      </c>
    </row>
    <row r="201" spans="2:65" s="1" customFormat="1" ht="25.5" customHeight="1">
      <c r="B201" s="174"/>
      <c r="C201" s="237" t="s">
        <v>321</v>
      </c>
      <c r="D201" s="237" t="s">
        <v>507</v>
      </c>
      <c r="E201" s="238" t="s">
        <v>541</v>
      </c>
      <c r="F201" s="239" t="s">
        <v>542</v>
      </c>
      <c r="G201" s="240" t="s">
        <v>150</v>
      </c>
      <c r="H201" s="241">
        <v>8.298</v>
      </c>
      <c r="I201" s="242"/>
      <c r="J201" s="243">
        <f>ROUND(I201*H201,2)</f>
        <v>0</v>
      </c>
      <c r="K201" s="239" t="s">
        <v>135</v>
      </c>
      <c r="L201" s="244"/>
      <c r="M201" s="245" t="s">
        <v>5</v>
      </c>
      <c r="N201" s="246" t="s">
        <v>42</v>
      </c>
      <c r="O201" s="42"/>
      <c r="P201" s="184">
        <f>O201*H201</f>
        <v>0</v>
      </c>
      <c r="Q201" s="184">
        <v>1.8E-3</v>
      </c>
      <c r="R201" s="184">
        <f>Q201*H201</f>
        <v>1.4936399999999999E-2</v>
      </c>
      <c r="S201" s="184">
        <v>0</v>
      </c>
      <c r="T201" s="185">
        <f>S201*H201</f>
        <v>0</v>
      </c>
      <c r="AR201" s="24" t="s">
        <v>341</v>
      </c>
      <c r="AT201" s="24" t="s">
        <v>507</v>
      </c>
      <c r="AU201" s="24" t="s">
        <v>81</v>
      </c>
      <c r="AY201" s="24" t="s">
        <v>128</v>
      </c>
      <c r="BE201" s="186">
        <f>IF(N201="základní",J201,0)</f>
        <v>0</v>
      </c>
      <c r="BF201" s="186">
        <f>IF(N201="snížená",J201,0)</f>
        <v>0</v>
      </c>
      <c r="BG201" s="186">
        <f>IF(N201="zákl. přenesená",J201,0)</f>
        <v>0</v>
      </c>
      <c r="BH201" s="186">
        <f>IF(N201="sníž. přenesená",J201,0)</f>
        <v>0</v>
      </c>
      <c r="BI201" s="186">
        <f>IF(N201="nulová",J201,0)</f>
        <v>0</v>
      </c>
      <c r="BJ201" s="24" t="s">
        <v>79</v>
      </c>
      <c r="BK201" s="186">
        <f>ROUND(I201*H201,2)</f>
        <v>0</v>
      </c>
      <c r="BL201" s="24" t="s">
        <v>239</v>
      </c>
      <c r="BM201" s="24" t="s">
        <v>552</v>
      </c>
    </row>
    <row r="202" spans="2:65" s="11" customFormat="1">
      <c r="B202" s="187"/>
      <c r="D202" s="188" t="s">
        <v>138</v>
      </c>
      <c r="F202" s="190" t="s">
        <v>553</v>
      </c>
      <c r="H202" s="191">
        <v>8.298</v>
      </c>
      <c r="I202" s="192"/>
      <c r="L202" s="187"/>
      <c r="M202" s="193"/>
      <c r="N202" s="194"/>
      <c r="O202" s="194"/>
      <c r="P202" s="194"/>
      <c r="Q202" s="194"/>
      <c r="R202" s="194"/>
      <c r="S202" s="194"/>
      <c r="T202" s="195"/>
      <c r="AT202" s="196" t="s">
        <v>138</v>
      </c>
      <c r="AU202" s="196" t="s">
        <v>81</v>
      </c>
      <c r="AV202" s="11" t="s">
        <v>81</v>
      </c>
      <c r="AW202" s="11" t="s">
        <v>6</v>
      </c>
      <c r="AX202" s="11" t="s">
        <v>79</v>
      </c>
      <c r="AY202" s="196" t="s">
        <v>128</v>
      </c>
    </row>
    <row r="203" spans="2:65" s="1" customFormat="1" ht="25.5" customHeight="1">
      <c r="B203" s="174"/>
      <c r="C203" s="175" t="s">
        <v>330</v>
      </c>
      <c r="D203" s="175" t="s">
        <v>131</v>
      </c>
      <c r="E203" s="176" t="s">
        <v>554</v>
      </c>
      <c r="F203" s="177" t="s">
        <v>1263</v>
      </c>
      <c r="G203" s="178" t="s">
        <v>150</v>
      </c>
      <c r="H203" s="179">
        <v>65.44</v>
      </c>
      <c r="I203" s="180"/>
      <c r="J203" s="181">
        <f>ROUND(I203*H203,2)</f>
        <v>0</v>
      </c>
      <c r="K203" s="177" t="s">
        <v>135</v>
      </c>
      <c r="L203" s="41"/>
      <c r="M203" s="182" t="s">
        <v>5</v>
      </c>
      <c r="N203" s="183" t="s">
        <v>42</v>
      </c>
      <c r="O203" s="42"/>
      <c r="P203" s="184">
        <f>O203*H203</f>
        <v>0</v>
      </c>
      <c r="Q203" s="184">
        <v>4.5799999999999999E-3</v>
      </c>
      <c r="R203" s="184">
        <f>Q203*H203</f>
        <v>0.29971519999999996</v>
      </c>
      <c r="S203" s="184">
        <v>0</v>
      </c>
      <c r="T203" s="185">
        <f>S203*H203</f>
        <v>0</v>
      </c>
      <c r="AR203" s="24" t="s">
        <v>239</v>
      </c>
      <c r="AT203" s="24" t="s">
        <v>131</v>
      </c>
      <c r="AU203" s="24" t="s">
        <v>81</v>
      </c>
      <c r="AY203" s="24" t="s">
        <v>128</v>
      </c>
      <c r="BE203" s="186">
        <f>IF(N203="základní",J203,0)</f>
        <v>0</v>
      </c>
      <c r="BF203" s="186">
        <f>IF(N203="snížená",J203,0)</f>
        <v>0</v>
      </c>
      <c r="BG203" s="186">
        <f>IF(N203="zákl. přenesená",J203,0)</f>
        <v>0</v>
      </c>
      <c r="BH203" s="186">
        <f>IF(N203="sníž. přenesená",J203,0)</f>
        <v>0</v>
      </c>
      <c r="BI203" s="186">
        <f>IF(N203="nulová",J203,0)</f>
        <v>0</v>
      </c>
      <c r="BJ203" s="24" t="s">
        <v>79</v>
      </c>
      <c r="BK203" s="186">
        <f>ROUND(I203*H203,2)</f>
        <v>0</v>
      </c>
      <c r="BL203" s="24" t="s">
        <v>239</v>
      </c>
      <c r="BM203" s="24" t="s">
        <v>555</v>
      </c>
    </row>
    <row r="204" spans="2:65" s="11" customFormat="1">
      <c r="B204" s="187"/>
      <c r="D204" s="198" t="s">
        <v>138</v>
      </c>
      <c r="E204" s="196" t="s">
        <v>5</v>
      </c>
      <c r="F204" s="206" t="s">
        <v>556</v>
      </c>
      <c r="H204" s="207">
        <v>37.29</v>
      </c>
      <c r="I204" s="192"/>
      <c r="L204" s="187"/>
      <c r="M204" s="193"/>
      <c r="N204" s="194"/>
      <c r="O204" s="194"/>
      <c r="P204" s="194"/>
      <c r="Q204" s="194"/>
      <c r="R204" s="194"/>
      <c r="S204" s="194"/>
      <c r="T204" s="195"/>
      <c r="AT204" s="196" t="s">
        <v>138</v>
      </c>
      <c r="AU204" s="196" t="s">
        <v>81</v>
      </c>
      <c r="AV204" s="11" t="s">
        <v>81</v>
      </c>
      <c r="AW204" s="11" t="s">
        <v>35</v>
      </c>
      <c r="AX204" s="11" t="s">
        <v>71</v>
      </c>
      <c r="AY204" s="196" t="s">
        <v>128</v>
      </c>
    </row>
    <row r="205" spans="2:65" s="11" customFormat="1">
      <c r="B205" s="187"/>
      <c r="D205" s="198" t="s">
        <v>138</v>
      </c>
      <c r="E205" s="196" t="s">
        <v>5</v>
      </c>
      <c r="F205" s="206" t="s">
        <v>557</v>
      </c>
      <c r="H205" s="207">
        <v>28.15</v>
      </c>
      <c r="I205" s="192"/>
      <c r="L205" s="187"/>
      <c r="M205" s="193"/>
      <c r="N205" s="194"/>
      <c r="O205" s="194"/>
      <c r="P205" s="194"/>
      <c r="Q205" s="194"/>
      <c r="R205" s="194"/>
      <c r="S205" s="194"/>
      <c r="T205" s="195"/>
      <c r="AT205" s="196" t="s">
        <v>138</v>
      </c>
      <c r="AU205" s="196" t="s">
        <v>81</v>
      </c>
      <c r="AV205" s="11" t="s">
        <v>81</v>
      </c>
      <c r="AW205" s="11" t="s">
        <v>35</v>
      </c>
      <c r="AX205" s="11" t="s">
        <v>71</v>
      </c>
      <c r="AY205" s="196" t="s">
        <v>128</v>
      </c>
    </row>
    <row r="206" spans="2:65" s="13" customFormat="1">
      <c r="B206" s="208"/>
      <c r="D206" s="188" t="s">
        <v>138</v>
      </c>
      <c r="E206" s="209" t="s">
        <v>558</v>
      </c>
      <c r="F206" s="210" t="s">
        <v>147</v>
      </c>
      <c r="H206" s="211">
        <v>65.44</v>
      </c>
      <c r="I206" s="212"/>
      <c r="L206" s="208"/>
      <c r="M206" s="213"/>
      <c r="N206" s="214"/>
      <c r="O206" s="214"/>
      <c r="P206" s="214"/>
      <c r="Q206" s="214"/>
      <c r="R206" s="214"/>
      <c r="S206" s="214"/>
      <c r="T206" s="215"/>
      <c r="AT206" s="216" t="s">
        <v>138</v>
      </c>
      <c r="AU206" s="216" t="s">
        <v>81</v>
      </c>
      <c r="AV206" s="13" t="s">
        <v>136</v>
      </c>
      <c r="AW206" s="13" t="s">
        <v>35</v>
      </c>
      <c r="AX206" s="13" t="s">
        <v>79</v>
      </c>
      <c r="AY206" s="216" t="s">
        <v>128</v>
      </c>
    </row>
    <row r="207" spans="2:65" s="1" customFormat="1" ht="25.5" customHeight="1">
      <c r="B207" s="174"/>
      <c r="C207" s="175" t="s">
        <v>337</v>
      </c>
      <c r="D207" s="175" t="s">
        <v>131</v>
      </c>
      <c r="E207" s="176" t="s">
        <v>559</v>
      </c>
      <c r="F207" s="177" t="s">
        <v>1264</v>
      </c>
      <c r="G207" s="178" t="s">
        <v>150</v>
      </c>
      <c r="H207" s="179">
        <v>324.64</v>
      </c>
      <c r="I207" s="180"/>
      <c r="J207" s="181">
        <f>ROUND(I207*H207,2)</f>
        <v>0</v>
      </c>
      <c r="K207" s="177" t="s">
        <v>135</v>
      </c>
      <c r="L207" s="41"/>
      <c r="M207" s="182" t="s">
        <v>5</v>
      </c>
      <c r="N207" s="183" t="s">
        <v>42</v>
      </c>
      <c r="O207" s="42"/>
      <c r="P207" s="184">
        <f>O207*H207</f>
        <v>0</v>
      </c>
      <c r="Q207" s="184">
        <v>4.5799999999999999E-3</v>
      </c>
      <c r="R207" s="184">
        <f>Q207*H207</f>
        <v>1.4868511999999998</v>
      </c>
      <c r="S207" s="184">
        <v>0</v>
      </c>
      <c r="T207" s="185">
        <f>S207*H207</f>
        <v>0</v>
      </c>
      <c r="AR207" s="24" t="s">
        <v>239</v>
      </c>
      <c r="AT207" s="24" t="s">
        <v>131</v>
      </c>
      <c r="AU207" s="24" t="s">
        <v>81</v>
      </c>
      <c r="AY207" s="24" t="s">
        <v>128</v>
      </c>
      <c r="BE207" s="186">
        <f>IF(N207="základní",J207,0)</f>
        <v>0</v>
      </c>
      <c r="BF207" s="186">
        <f>IF(N207="snížená",J207,0)</f>
        <v>0</v>
      </c>
      <c r="BG207" s="186">
        <f>IF(N207="zákl. přenesená",J207,0)</f>
        <v>0</v>
      </c>
      <c r="BH207" s="186">
        <f>IF(N207="sníž. přenesená",J207,0)</f>
        <v>0</v>
      </c>
      <c r="BI207" s="186">
        <f>IF(N207="nulová",J207,0)</f>
        <v>0</v>
      </c>
      <c r="BJ207" s="24" t="s">
        <v>79</v>
      </c>
      <c r="BK207" s="186">
        <f>ROUND(I207*H207,2)</f>
        <v>0</v>
      </c>
      <c r="BL207" s="24" t="s">
        <v>239</v>
      </c>
      <c r="BM207" s="24" t="s">
        <v>560</v>
      </c>
    </row>
    <row r="208" spans="2:65" s="11" customFormat="1">
      <c r="B208" s="187"/>
      <c r="D208" s="198" t="s">
        <v>138</v>
      </c>
      <c r="E208" s="196" t="s">
        <v>5</v>
      </c>
      <c r="F208" s="206" t="s">
        <v>561</v>
      </c>
      <c r="H208" s="207">
        <v>22.878</v>
      </c>
      <c r="I208" s="192"/>
      <c r="L208" s="187"/>
      <c r="M208" s="193"/>
      <c r="N208" s="194"/>
      <c r="O208" s="194"/>
      <c r="P208" s="194"/>
      <c r="Q208" s="194"/>
      <c r="R208" s="194"/>
      <c r="S208" s="194"/>
      <c r="T208" s="195"/>
      <c r="AT208" s="196" t="s">
        <v>138</v>
      </c>
      <c r="AU208" s="196" t="s">
        <v>81</v>
      </c>
      <c r="AV208" s="11" t="s">
        <v>81</v>
      </c>
      <c r="AW208" s="11" t="s">
        <v>35</v>
      </c>
      <c r="AX208" s="11" t="s">
        <v>71</v>
      </c>
      <c r="AY208" s="196" t="s">
        <v>128</v>
      </c>
    </row>
    <row r="209" spans="2:51" s="11" customFormat="1">
      <c r="B209" s="187"/>
      <c r="D209" s="198" t="s">
        <v>138</v>
      </c>
      <c r="E209" s="196" t="s">
        <v>5</v>
      </c>
      <c r="F209" s="206" t="s">
        <v>562</v>
      </c>
      <c r="H209" s="207">
        <v>21.818000000000001</v>
      </c>
      <c r="I209" s="192"/>
      <c r="L209" s="187"/>
      <c r="M209" s="193"/>
      <c r="N209" s="194"/>
      <c r="O209" s="194"/>
      <c r="P209" s="194"/>
      <c r="Q209" s="194"/>
      <c r="R209" s="194"/>
      <c r="S209" s="194"/>
      <c r="T209" s="195"/>
      <c r="AT209" s="196" t="s">
        <v>138</v>
      </c>
      <c r="AU209" s="196" t="s">
        <v>81</v>
      </c>
      <c r="AV209" s="11" t="s">
        <v>81</v>
      </c>
      <c r="AW209" s="11" t="s">
        <v>35</v>
      </c>
      <c r="AX209" s="11" t="s">
        <v>71</v>
      </c>
      <c r="AY209" s="196" t="s">
        <v>128</v>
      </c>
    </row>
    <row r="210" spans="2:51" s="11" customFormat="1">
      <c r="B210" s="187"/>
      <c r="D210" s="198" t="s">
        <v>138</v>
      </c>
      <c r="E210" s="196" t="s">
        <v>5</v>
      </c>
      <c r="F210" s="206" t="s">
        <v>563</v>
      </c>
      <c r="H210" s="207">
        <v>11.039</v>
      </c>
      <c r="I210" s="192"/>
      <c r="L210" s="187"/>
      <c r="M210" s="193"/>
      <c r="N210" s="194"/>
      <c r="O210" s="194"/>
      <c r="P210" s="194"/>
      <c r="Q210" s="194"/>
      <c r="R210" s="194"/>
      <c r="S210" s="194"/>
      <c r="T210" s="195"/>
      <c r="AT210" s="196" t="s">
        <v>138</v>
      </c>
      <c r="AU210" s="196" t="s">
        <v>81</v>
      </c>
      <c r="AV210" s="11" t="s">
        <v>81</v>
      </c>
      <c r="AW210" s="11" t="s">
        <v>35</v>
      </c>
      <c r="AX210" s="11" t="s">
        <v>71</v>
      </c>
      <c r="AY210" s="196" t="s">
        <v>128</v>
      </c>
    </row>
    <row r="211" spans="2:51" s="11" customFormat="1">
      <c r="B211" s="187"/>
      <c r="D211" s="198" t="s">
        <v>138</v>
      </c>
      <c r="E211" s="196" t="s">
        <v>5</v>
      </c>
      <c r="F211" s="206" t="s">
        <v>564</v>
      </c>
      <c r="H211" s="207">
        <v>7.4180000000000001</v>
      </c>
      <c r="I211" s="192"/>
      <c r="L211" s="187"/>
      <c r="M211" s="193"/>
      <c r="N211" s="194"/>
      <c r="O211" s="194"/>
      <c r="P211" s="194"/>
      <c r="Q211" s="194"/>
      <c r="R211" s="194"/>
      <c r="S211" s="194"/>
      <c r="T211" s="195"/>
      <c r="AT211" s="196" t="s">
        <v>138</v>
      </c>
      <c r="AU211" s="196" t="s">
        <v>81</v>
      </c>
      <c r="AV211" s="11" t="s">
        <v>81</v>
      </c>
      <c r="AW211" s="11" t="s">
        <v>35</v>
      </c>
      <c r="AX211" s="11" t="s">
        <v>71</v>
      </c>
      <c r="AY211" s="196" t="s">
        <v>128</v>
      </c>
    </row>
    <row r="212" spans="2:51" s="11" customFormat="1">
      <c r="B212" s="187"/>
      <c r="D212" s="198" t="s">
        <v>138</v>
      </c>
      <c r="E212" s="196" t="s">
        <v>5</v>
      </c>
      <c r="F212" s="206" t="s">
        <v>565</v>
      </c>
      <c r="H212" s="207">
        <v>18.257000000000001</v>
      </c>
      <c r="I212" s="192"/>
      <c r="L212" s="187"/>
      <c r="M212" s="193"/>
      <c r="N212" s="194"/>
      <c r="O212" s="194"/>
      <c r="P212" s="194"/>
      <c r="Q212" s="194"/>
      <c r="R212" s="194"/>
      <c r="S212" s="194"/>
      <c r="T212" s="195"/>
      <c r="AT212" s="196" t="s">
        <v>138</v>
      </c>
      <c r="AU212" s="196" t="s">
        <v>81</v>
      </c>
      <c r="AV212" s="11" t="s">
        <v>81</v>
      </c>
      <c r="AW212" s="11" t="s">
        <v>35</v>
      </c>
      <c r="AX212" s="11" t="s">
        <v>71</v>
      </c>
      <c r="AY212" s="196" t="s">
        <v>128</v>
      </c>
    </row>
    <row r="213" spans="2:51" s="11" customFormat="1">
      <c r="B213" s="187"/>
      <c r="D213" s="198" t="s">
        <v>138</v>
      </c>
      <c r="E213" s="196" t="s">
        <v>5</v>
      </c>
      <c r="F213" s="206" t="s">
        <v>566</v>
      </c>
      <c r="H213" s="207">
        <v>14.46</v>
      </c>
      <c r="I213" s="192"/>
      <c r="L213" s="187"/>
      <c r="M213" s="193"/>
      <c r="N213" s="194"/>
      <c r="O213" s="194"/>
      <c r="P213" s="194"/>
      <c r="Q213" s="194"/>
      <c r="R213" s="194"/>
      <c r="S213" s="194"/>
      <c r="T213" s="195"/>
      <c r="AT213" s="196" t="s">
        <v>138</v>
      </c>
      <c r="AU213" s="196" t="s">
        <v>81</v>
      </c>
      <c r="AV213" s="11" t="s">
        <v>81</v>
      </c>
      <c r="AW213" s="11" t="s">
        <v>35</v>
      </c>
      <c r="AX213" s="11" t="s">
        <v>71</v>
      </c>
      <c r="AY213" s="196" t="s">
        <v>128</v>
      </c>
    </row>
    <row r="214" spans="2:51" s="11" customFormat="1">
      <c r="B214" s="187"/>
      <c r="D214" s="198" t="s">
        <v>138</v>
      </c>
      <c r="E214" s="196" t="s">
        <v>5</v>
      </c>
      <c r="F214" s="206" t="s">
        <v>567</v>
      </c>
      <c r="H214" s="207">
        <v>8.4179999999999993</v>
      </c>
      <c r="I214" s="192"/>
      <c r="L214" s="187"/>
      <c r="M214" s="193"/>
      <c r="N214" s="194"/>
      <c r="O214" s="194"/>
      <c r="P214" s="194"/>
      <c r="Q214" s="194"/>
      <c r="R214" s="194"/>
      <c r="S214" s="194"/>
      <c r="T214" s="195"/>
      <c r="AT214" s="196" t="s">
        <v>138</v>
      </c>
      <c r="AU214" s="196" t="s">
        <v>81</v>
      </c>
      <c r="AV214" s="11" t="s">
        <v>81</v>
      </c>
      <c r="AW214" s="11" t="s">
        <v>35</v>
      </c>
      <c r="AX214" s="11" t="s">
        <v>71</v>
      </c>
      <c r="AY214" s="196" t="s">
        <v>128</v>
      </c>
    </row>
    <row r="215" spans="2:51" s="11" customFormat="1">
      <c r="B215" s="187"/>
      <c r="D215" s="198" t="s">
        <v>138</v>
      </c>
      <c r="E215" s="196" t="s">
        <v>5</v>
      </c>
      <c r="F215" s="206" t="s">
        <v>568</v>
      </c>
      <c r="H215" s="207">
        <v>22.878</v>
      </c>
      <c r="I215" s="192"/>
      <c r="L215" s="187"/>
      <c r="M215" s="193"/>
      <c r="N215" s="194"/>
      <c r="O215" s="194"/>
      <c r="P215" s="194"/>
      <c r="Q215" s="194"/>
      <c r="R215" s="194"/>
      <c r="S215" s="194"/>
      <c r="T215" s="195"/>
      <c r="AT215" s="196" t="s">
        <v>138</v>
      </c>
      <c r="AU215" s="196" t="s">
        <v>81</v>
      </c>
      <c r="AV215" s="11" t="s">
        <v>81</v>
      </c>
      <c r="AW215" s="11" t="s">
        <v>35</v>
      </c>
      <c r="AX215" s="11" t="s">
        <v>71</v>
      </c>
      <c r="AY215" s="196" t="s">
        <v>128</v>
      </c>
    </row>
    <row r="216" spans="2:51" s="11" customFormat="1">
      <c r="B216" s="187"/>
      <c r="D216" s="198" t="s">
        <v>138</v>
      </c>
      <c r="E216" s="196" t="s">
        <v>5</v>
      </c>
      <c r="F216" s="206" t="s">
        <v>569</v>
      </c>
      <c r="H216" s="207">
        <v>9.4540000000000006</v>
      </c>
      <c r="I216" s="192"/>
      <c r="L216" s="187"/>
      <c r="M216" s="193"/>
      <c r="N216" s="194"/>
      <c r="O216" s="194"/>
      <c r="P216" s="194"/>
      <c r="Q216" s="194"/>
      <c r="R216" s="194"/>
      <c r="S216" s="194"/>
      <c r="T216" s="195"/>
      <c r="AT216" s="196" t="s">
        <v>138</v>
      </c>
      <c r="AU216" s="196" t="s">
        <v>81</v>
      </c>
      <c r="AV216" s="11" t="s">
        <v>81</v>
      </c>
      <c r="AW216" s="11" t="s">
        <v>35</v>
      </c>
      <c r="AX216" s="11" t="s">
        <v>71</v>
      </c>
      <c r="AY216" s="196" t="s">
        <v>128</v>
      </c>
    </row>
    <row r="217" spans="2:51" s="11" customFormat="1">
      <c r="B217" s="187"/>
      <c r="D217" s="198" t="s">
        <v>138</v>
      </c>
      <c r="E217" s="196" t="s">
        <v>5</v>
      </c>
      <c r="F217" s="206" t="s">
        <v>570</v>
      </c>
      <c r="H217" s="207">
        <v>10.454000000000001</v>
      </c>
      <c r="I217" s="192"/>
      <c r="L217" s="187"/>
      <c r="M217" s="193"/>
      <c r="N217" s="194"/>
      <c r="O217" s="194"/>
      <c r="P217" s="194"/>
      <c r="Q217" s="194"/>
      <c r="R217" s="194"/>
      <c r="S217" s="194"/>
      <c r="T217" s="195"/>
      <c r="AT217" s="196" t="s">
        <v>138</v>
      </c>
      <c r="AU217" s="196" t="s">
        <v>81</v>
      </c>
      <c r="AV217" s="11" t="s">
        <v>81</v>
      </c>
      <c r="AW217" s="11" t="s">
        <v>35</v>
      </c>
      <c r="AX217" s="11" t="s">
        <v>71</v>
      </c>
      <c r="AY217" s="196" t="s">
        <v>128</v>
      </c>
    </row>
    <row r="218" spans="2:51" s="11" customFormat="1">
      <c r="B218" s="187"/>
      <c r="D218" s="198" t="s">
        <v>138</v>
      </c>
      <c r="E218" s="196" t="s">
        <v>5</v>
      </c>
      <c r="F218" s="206" t="s">
        <v>571</v>
      </c>
      <c r="H218" s="207">
        <v>7.6180000000000003</v>
      </c>
      <c r="I218" s="192"/>
      <c r="L218" s="187"/>
      <c r="M218" s="193"/>
      <c r="N218" s="194"/>
      <c r="O218" s="194"/>
      <c r="P218" s="194"/>
      <c r="Q218" s="194"/>
      <c r="R218" s="194"/>
      <c r="S218" s="194"/>
      <c r="T218" s="195"/>
      <c r="AT218" s="196" t="s">
        <v>138</v>
      </c>
      <c r="AU218" s="196" t="s">
        <v>81</v>
      </c>
      <c r="AV218" s="11" t="s">
        <v>81</v>
      </c>
      <c r="AW218" s="11" t="s">
        <v>35</v>
      </c>
      <c r="AX218" s="11" t="s">
        <v>71</v>
      </c>
      <c r="AY218" s="196" t="s">
        <v>128</v>
      </c>
    </row>
    <row r="219" spans="2:51" s="11" customFormat="1">
      <c r="B219" s="187"/>
      <c r="D219" s="198" t="s">
        <v>138</v>
      </c>
      <c r="E219" s="196" t="s">
        <v>5</v>
      </c>
      <c r="F219" s="206" t="s">
        <v>572</v>
      </c>
      <c r="H219" s="207">
        <v>7.4379999999999997</v>
      </c>
      <c r="I219" s="192"/>
      <c r="L219" s="187"/>
      <c r="M219" s="193"/>
      <c r="N219" s="194"/>
      <c r="O219" s="194"/>
      <c r="P219" s="194"/>
      <c r="Q219" s="194"/>
      <c r="R219" s="194"/>
      <c r="S219" s="194"/>
      <c r="T219" s="195"/>
      <c r="AT219" s="196" t="s">
        <v>138</v>
      </c>
      <c r="AU219" s="196" t="s">
        <v>81</v>
      </c>
      <c r="AV219" s="11" t="s">
        <v>81</v>
      </c>
      <c r="AW219" s="11" t="s">
        <v>35</v>
      </c>
      <c r="AX219" s="11" t="s">
        <v>71</v>
      </c>
      <c r="AY219" s="196" t="s">
        <v>128</v>
      </c>
    </row>
    <row r="220" spans="2:51" s="11" customFormat="1">
      <c r="B220" s="187"/>
      <c r="D220" s="198" t="s">
        <v>138</v>
      </c>
      <c r="E220" s="196" t="s">
        <v>5</v>
      </c>
      <c r="F220" s="206" t="s">
        <v>573</v>
      </c>
      <c r="H220" s="207">
        <v>9.8569999999999993</v>
      </c>
      <c r="I220" s="192"/>
      <c r="L220" s="187"/>
      <c r="M220" s="193"/>
      <c r="N220" s="194"/>
      <c r="O220" s="194"/>
      <c r="P220" s="194"/>
      <c r="Q220" s="194"/>
      <c r="R220" s="194"/>
      <c r="S220" s="194"/>
      <c r="T220" s="195"/>
      <c r="AT220" s="196" t="s">
        <v>138</v>
      </c>
      <c r="AU220" s="196" t="s">
        <v>81</v>
      </c>
      <c r="AV220" s="11" t="s">
        <v>81</v>
      </c>
      <c r="AW220" s="11" t="s">
        <v>35</v>
      </c>
      <c r="AX220" s="11" t="s">
        <v>71</v>
      </c>
      <c r="AY220" s="196" t="s">
        <v>128</v>
      </c>
    </row>
    <row r="221" spans="2:51" s="11" customFormat="1">
      <c r="B221" s="187"/>
      <c r="D221" s="198" t="s">
        <v>138</v>
      </c>
      <c r="E221" s="196" t="s">
        <v>5</v>
      </c>
      <c r="F221" s="206" t="s">
        <v>574</v>
      </c>
      <c r="H221" s="207">
        <v>20.835999999999999</v>
      </c>
      <c r="I221" s="192"/>
      <c r="L221" s="187"/>
      <c r="M221" s="193"/>
      <c r="N221" s="194"/>
      <c r="O221" s="194"/>
      <c r="P221" s="194"/>
      <c r="Q221" s="194"/>
      <c r="R221" s="194"/>
      <c r="S221" s="194"/>
      <c r="T221" s="195"/>
      <c r="AT221" s="196" t="s">
        <v>138</v>
      </c>
      <c r="AU221" s="196" t="s">
        <v>81</v>
      </c>
      <c r="AV221" s="11" t="s">
        <v>81</v>
      </c>
      <c r="AW221" s="11" t="s">
        <v>35</v>
      </c>
      <c r="AX221" s="11" t="s">
        <v>71</v>
      </c>
      <c r="AY221" s="196" t="s">
        <v>128</v>
      </c>
    </row>
    <row r="222" spans="2:51" s="14" customFormat="1">
      <c r="B222" s="220"/>
      <c r="D222" s="198" t="s">
        <v>138</v>
      </c>
      <c r="E222" s="221" t="s">
        <v>5</v>
      </c>
      <c r="F222" s="222" t="s">
        <v>198</v>
      </c>
      <c r="H222" s="223">
        <v>192.82300000000001</v>
      </c>
      <c r="I222" s="224"/>
      <c r="L222" s="220"/>
      <c r="M222" s="225"/>
      <c r="N222" s="226"/>
      <c r="O222" s="226"/>
      <c r="P222" s="226"/>
      <c r="Q222" s="226"/>
      <c r="R222" s="226"/>
      <c r="S222" s="226"/>
      <c r="T222" s="227"/>
      <c r="AT222" s="221" t="s">
        <v>138</v>
      </c>
      <c r="AU222" s="221" t="s">
        <v>81</v>
      </c>
      <c r="AV222" s="14" t="s">
        <v>129</v>
      </c>
      <c r="AW222" s="14" t="s">
        <v>35</v>
      </c>
      <c r="AX222" s="14" t="s">
        <v>71</v>
      </c>
      <c r="AY222" s="221" t="s">
        <v>128</v>
      </c>
    </row>
    <row r="223" spans="2:51" s="11" customFormat="1">
      <c r="B223" s="187"/>
      <c r="D223" s="198" t="s">
        <v>138</v>
      </c>
      <c r="E223" s="196" t="s">
        <v>5</v>
      </c>
      <c r="F223" s="206" t="s">
        <v>575</v>
      </c>
      <c r="H223" s="207">
        <v>16.657</v>
      </c>
      <c r="I223" s="192"/>
      <c r="L223" s="187"/>
      <c r="M223" s="193"/>
      <c r="N223" s="194"/>
      <c r="O223" s="194"/>
      <c r="P223" s="194"/>
      <c r="Q223" s="194"/>
      <c r="R223" s="194"/>
      <c r="S223" s="194"/>
      <c r="T223" s="195"/>
      <c r="AT223" s="196" t="s">
        <v>138</v>
      </c>
      <c r="AU223" s="196" t="s">
        <v>81</v>
      </c>
      <c r="AV223" s="11" t="s">
        <v>81</v>
      </c>
      <c r="AW223" s="11" t="s">
        <v>35</v>
      </c>
      <c r="AX223" s="11" t="s">
        <v>71</v>
      </c>
      <c r="AY223" s="196" t="s">
        <v>128</v>
      </c>
    </row>
    <row r="224" spans="2:51" s="11" customFormat="1">
      <c r="B224" s="187"/>
      <c r="D224" s="198" t="s">
        <v>138</v>
      </c>
      <c r="E224" s="196" t="s">
        <v>5</v>
      </c>
      <c r="F224" s="206" t="s">
        <v>576</v>
      </c>
      <c r="H224" s="207">
        <v>11.039</v>
      </c>
      <c r="I224" s="192"/>
      <c r="L224" s="187"/>
      <c r="M224" s="193"/>
      <c r="N224" s="194"/>
      <c r="O224" s="194"/>
      <c r="P224" s="194"/>
      <c r="Q224" s="194"/>
      <c r="R224" s="194"/>
      <c r="S224" s="194"/>
      <c r="T224" s="195"/>
      <c r="AT224" s="196" t="s">
        <v>138</v>
      </c>
      <c r="AU224" s="196" t="s">
        <v>81</v>
      </c>
      <c r="AV224" s="11" t="s">
        <v>81</v>
      </c>
      <c r="AW224" s="11" t="s">
        <v>35</v>
      </c>
      <c r="AX224" s="11" t="s">
        <v>71</v>
      </c>
      <c r="AY224" s="196" t="s">
        <v>128</v>
      </c>
    </row>
    <row r="225" spans="2:65" s="11" customFormat="1">
      <c r="B225" s="187"/>
      <c r="D225" s="198" t="s">
        <v>138</v>
      </c>
      <c r="E225" s="196" t="s">
        <v>5</v>
      </c>
      <c r="F225" s="206" t="s">
        <v>564</v>
      </c>
      <c r="H225" s="207">
        <v>7.4180000000000001</v>
      </c>
      <c r="I225" s="192"/>
      <c r="L225" s="187"/>
      <c r="M225" s="193"/>
      <c r="N225" s="194"/>
      <c r="O225" s="194"/>
      <c r="P225" s="194"/>
      <c r="Q225" s="194"/>
      <c r="R225" s="194"/>
      <c r="S225" s="194"/>
      <c r="T225" s="195"/>
      <c r="AT225" s="196" t="s">
        <v>138</v>
      </c>
      <c r="AU225" s="196" t="s">
        <v>81</v>
      </c>
      <c r="AV225" s="11" t="s">
        <v>81</v>
      </c>
      <c r="AW225" s="11" t="s">
        <v>35</v>
      </c>
      <c r="AX225" s="11" t="s">
        <v>71</v>
      </c>
      <c r="AY225" s="196" t="s">
        <v>128</v>
      </c>
    </row>
    <row r="226" spans="2:65" s="11" customFormat="1">
      <c r="B226" s="187"/>
      <c r="D226" s="198" t="s">
        <v>138</v>
      </c>
      <c r="E226" s="196" t="s">
        <v>5</v>
      </c>
      <c r="F226" s="206" t="s">
        <v>565</v>
      </c>
      <c r="H226" s="207">
        <v>18.257000000000001</v>
      </c>
      <c r="I226" s="192"/>
      <c r="L226" s="187"/>
      <c r="M226" s="193"/>
      <c r="N226" s="194"/>
      <c r="O226" s="194"/>
      <c r="P226" s="194"/>
      <c r="Q226" s="194"/>
      <c r="R226" s="194"/>
      <c r="S226" s="194"/>
      <c r="T226" s="195"/>
      <c r="AT226" s="196" t="s">
        <v>138</v>
      </c>
      <c r="AU226" s="196" t="s">
        <v>81</v>
      </c>
      <c r="AV226" s="11" t="s">
        <v>81</v>
      </c>
      <c r="AW226" s="11" t="s">
        <v>35</v>
      </c>
      <c r="AX226" s="11" t="s">
        <v>71</v>
      </c>
      <c r="AY226" s="196" t="s">
        <v>128</v>
      </c>
    </row>
    <row r="227" spans="2:65" s="11" customFormat="1">
      <c r="B227" s="187"/>
      <c r="D227" s="198" t="s">
        <v>138</v>
      </c>
      <c r="E227" s="196" t="s">
        <v>5</v>
      </c>
      <c r="F227" s="206" t="s">
        <v>566</v>
      </c>
      <c r="H227" s="207">
        <v>14.46</v>
      </c>
      <c r="I227" s="192"/>
      <c r="L227" s="187"/>
      <c r="M227" s="193"/>
      <c r="N227" s="194"/>
      <c r="O227" s="194"/>
      <c r="P227" s="194"/>
      <c r="Q227" s="194"/>
      <c r="R227" s="194"/>
      <c r="S227" s="194"/>
      <c r="T227" s="195"/>
      <c r="AT227" s="196" t="s">
        <v>138</v>
      </c>
      <c r="AU227" s="196" t="s">
        <v>81</v>
      </c>
      <c r="AV227" s="11" t="s">
        <v>81</v>
      </c>
      <c r="AW227" s="11" t="s">
        <v>35</v>
      </c>
      <c r="AX227" s="11" t="s">
        <v>71</v>
      </c>
      <c r="AY227" s="196" t="s">
        <v>128</v>
      </c>
    </row>
    <row r="228" spans="2:65" s="11" customFormat="1">
      <c r="B228" s="187"/>
      <c r="D228" s="198" t="s">
        <v>138</v>
      </c>
      <c r="E228" s="196" t="s">
        <v>5</v>
      </c>
      <c r="F228" s="206" t="s">
        <v>567</v>
      </c>
      <c r="H228" s="207">
        <v>8.4179999999999993</v>
      </c>
      <c r="I228" s="192"/>
      <c r="L228" s="187"/>
      <c r="M228" s="193"/>
      <c r="N228" s="194"/>
      <c r="O228" s="194"/>
      <c r="P228" s="194"/>
      <c r="Q228" s="194"/>
      <c r="R228" s="194"/>
      <c r="S228" s="194"/>
      <c r="T228" s="195"/>
      <c r="AT228" s="196" t="s">
        <v>138</v>
      </c>
      <c r="AU228" s="196" t="s">
        <v>81</v>
      </c>
      <c r="AV228" s="11" t="s">
        <v>81</v>
      </c>
      <c r="AW228" s="11" t="s">
        <v>35</v>
      </c>
      <c r="AX228" s="11" t="s">
        <v>71</v>
      </c>
      <c r="AY228" s="196" t="s">
        <v>128</v>
      </c>
    </row>
    <row r="229" spans="2:65" s="11" customFormat="1">
      <c r="B229" s="187"/>
      <c r="D229" s="198" t="s">
        <v>138</v>
      </c>
      <c r="E229" s="196" t="s">
        <v>5</v>
      </c>
      <c r="F229" s="206" t="s">
        <v>568</v>
      </c>
      <c r="H229" s="207">
        <v>22.878</v>
      </c>
      <c r="I229" s="192"/>
      <c r="L229" s="187"/>
      <c r="M229" s="193"/>
      <c r="N229" s="194"/>
      <c r="O229" s="194"/>
      <c r="P229" s="194"/>
      <c r="Q229" s="194"/>
      <c r="R229" s="194"/>
      <c r="S229" s="194"/>
      <c r="T229" s="195"/>
      <c r="AT229" s="196" t="s">
        <v>138</v>
      </c>
      <c r="AU229" s="196" t="s">
        <v>81</v>
      </c>
      <c r="AV229" s="11" t="s">
        <v>81</v>
      </c>
      <c r="AW229" s="11" t="s">
        <v>35</v>
      </c>
      <c r="AX229" s="11" t="s">
        <v>71</v>
      </c>
      <c r="AY229" s="196" t="s">
        <v>128</v>
      </c>
    </row>
    <row r="230" spans="2:65" s="11" customFormat="1">
      <c r="B230" s="187"/>
      <c r="D230" s="198" t="s">
        <v>138</v>
      </c>
      <c r="E230" s="196" t="s">
        <v>5</v>
      </c>
      <c r="F230" s="206" t="s">
        <v>577</v>
      </c>
      <c r="H230" s="207">
        <v>11.654</v>
      </c>
      <c r="I230" s="192"/>
      <c r="L230" s="187"/>
      <c r="M230" s="193"/>
      <c r="N230" s="194"/>
      <c r="O230" s="194"/>
      <c r="P230" s="194"/>
      <c r="Q230" s="194"/>
      <c r="R230" s="194"/>
      <c r="S230" s="194"/>
      <c r="T230" s="195"/>
      <c r="AT230" s="196" t="s">
        <v>138</v>
      </c>
      <c r="AU230" s="196" t="s">
        <v>81</v>
      </c>
      <c r="AV230" s="11" t="s">
        <v>81</v>
      </c>
      <c r="AW230" s="11" t="s">
        <v>35</v>
      </c>
      <c r="AX230" s="11" t="s">
        <v>71</v>
      </c>
      <c r="AY230" s="196" t="s">
        <v>128</v>
      </c>
    </row>
    <row r="231" spans="2:65" s="11" customFormat="1">
      <c r="B231" s="187"/>
      <c r="D231" s="198" t="s">
        <v>138</v>
      </c>
      <c r="E231" s="196" t="s">
        <v>5</v>
      </c>
      <c r="F231" s="206" t="s">
        <v>578</v>
      </c>
      <c r="H231" s="207">
        <v>1.6180000000000001</v>
      </c>
      <c r="I231" s="192"/>
      <c r="L231" s="187"/>
      <c r="M231" s="193"/>
      <c r="N231" s="194"/>
      <c r="O231" s="194"/>
      <c r="P231" s="194"/>
      <c r="Q231" s="194"/>
      <c r="R231" s="194"/>
      <c r="S231" s="194"/>
      <c r="T231" s="195"/>
      <c r="AT231" s="196" t="s">
        <v>138</v>
      </c>
      <c r="AU231" s="196" t="s">
        <v>81</v>
      </c>
      <c r="AV231" s="11" t="s">
        <v>81</v>
      </c>
      <c r="AW231" s="11" t="s">
        <v>35</v>
      </c>
      <c r="AX231" s="11" t="s">
        <v>71</v>
      </c>
      <c r="AY231" s="196" t="s">
        <v>128</v>
      </c>
    </row>
    <row r="232" spans="2:65" s="11" customFormat="1">
      <c r="B232" s="187"/>
      <c r="D232" s="198" t="s">
        <v>138</v>
      </c>
      <c r="E232" s="196" t="s">
        <v>5</v>
      </c>
      <c r="F232" s="206" t="s">
        <v>579</v>
      </c>
      <c r="H232" s="207">
        <v>7.4180000000000001</v>
      </c>
      <c r="I232" s="192"/>
      <c r="L232" s="187"/>
      <c r="M232" s="193"/>
      <c r="N232" s="194"/>
      <c r="O232" s="194"/>
      <c r="P232" s="194"/>
      <c r="Q232" s="194"/>
      <c r="R232" s="194"/>
      <c r="S232" s="194"/>
      <c r="T232" s="195"/>
      <c r="AT232" s="196" t="s">
        <v>138</v>
      </c>
      <c r="AU232" s="196" t="s">
        <v>81</v>
      </c>
      <c r="AV232" s="11" t="s">
        <v>81</v>
      </c>
      <c r="AW232" s="11" t="s">
        <v>35</v>
      </c>
      <c r="AX232" s="11" t="s">
        <v>71</v>
      </c>
      <c r="AY232" s="196" t="s">
        <v>128</v>
      </c>
    </row>
    <row r="233" spans="2:65" s="14" customFormat="1">
      <c r="B233" s="220"/>
      <c r="D233" s="198" t="s">
        <v>138</v>
      </c>
      <c r="E233" s="221" t="s">
        <v>5</v>
      </c>
      <c r="F233" s="222" t="s">
        <v>198</v>
      </c>
      <c r="H233" s="223">
        <v>119.81699999999999</v>
      </c>
      <c r="I233" s="224"/>
      <c r="L233" s="220"/>
      <c r="M233" s="225"/>
      <c r="N233" s="226"/>
      <c r="O233" s="226"/>
      <c r="P233" s="226"/>
      <c r="Q233" s="226"/>
      <c r="R233" s="226"/>
      <c r="S233" s="226"/>
      <c r="T233" s="227"/>
      <c r="AT233" s="221" t="s">
        <v>138</v>
      </c>
      <c r="AU233" s="221" t="s">
        <v>81</v>
      </c>
      <c r="AV233" s="14" t="s">
        <v>129</v>
      </c>
      <c r="AW233" s="14" t="s">
        <v>35</v>
      </c>
      <c r="AX233" s="14" t="s">
        <v>71</v>
      </c>
      <c r="AY233" s="221" t="s">
        <v>128</v>
      </c>
    </row>
    <row r="234" spans="2:65" s="11" customFormat="1">
      <c r="B234" s="187"/>
      <c r="D234" s="198" t="s">
        <v>138</v>
      </c>
      <c r="E234" s="196" t="s">
        <v>5</v>
      </c>
      <c r="F234" s="206" t="s">
        <v>580</v>
      </c>
      <c r="H234" s="207">
        <v>7.5</v>
      </c>
      <c r="I234" s="192"/>
      <c r="L234" s="187"/>
      <c r="M234" s="193"/>
      <c r="N234" s="194"/>
      <c r="O234" s="194"/>
      <c r="P234" s="194"/>
      <c r="Q234" s="194"/>
      <c r="R234" s="194"/>
      <c r="S234" s="194"/>
      <c r="T234" s="195"/>
      <c r="AT234" s="196" t="s">
        <v>138</v>
      </c>
      <c r="AU234" s="196" t="s">
        <v>81</v>
      </c>
      <c r="AV234" s="11" t="s">
        <v>81</v>
      </c>
      <c r="AW234" s="11" t="s">
        <v>35</v>
      </c>
      <c r="AX234" s="11" t="s">
        <v>71</v>
      </c>
      <c r="AY234" s="196" t="s">
        <v>128</v>
      </c>
    </row>
    <row r="235" spans="2:65" s="11" customFormat="1">
      <c r="B235" s="187"/>
      <c r="D235" s="198" t="s">
        <v>138</v>
      </c>
      <c r="E235" s="196" t="s">
        <v>5</v>
      </c>
      <c r="F235" s="206" t="s">
        <v>581</v>
      </c>
      <c r="H235" s="207">
        <v>4.5</v>
      </c>
      <c r="I235" s="192"/>
      <c r="L235" s="187"/>
      <c r="M235" s="193"/>
      <c r="N235" s="194"/>
      <c r="O235" s="194"/>
      <c r="P235" s="194"/>
      <c r="Q235" s="194"/>
      <c r="R235" s="194"/>
      <c r="S235" s="194"/>
      <c r="T235" s="195"/>
      <c r="AT235" s="196" t="s">
        <v>138</v>
      </c>
      <c r="AU235" s="196" t="s">
        <v>81</v>
      </c>
      <c r="AV235" s="11" t="s">
        <v>81</v>
      </c>
      <c r="AW235" s="11" t="s">
        <v>35</v>
      </c>
      <c r="AX235" s="11" t="s">
        <v>71</v>
      </c>
      <c r="AY235" s="196" t="s">
        <v>128</v>
      </c>
    </row>
    <row r="236" spans="2:65" s="14" customFormat="1">
      <c r="B236" s="220"/>
      <c r="D236" s="198" t="s">
        <v>138</v>
      </c>
      <c r="E236" s="221" t="s">
        <v>5</v>
      </c>
      <c r="F236" s="222" t="s">
        <v>198</v>
      </c>
      <c r="H236" s="223">
        <v>12</v>
      </c>
      <c r="I236" s="224"/>
      <c r="L236" s="220"/>
      <c r="M236" s="225"/>
      <c r="N236" s="226"/>
      <c r="O236" s="226"/>
      <c r="P236" s="226"/>
      <c r="Q236" s="226"/>
      <c r="R236" s="226"/>
      <c r="S236" s="226"/>
      <c r="T236" s="227"/>
      <c r="AT236" s="221" t="s">
        <v>138</v>
      </c>
      <c r="AU236" s="221" t="s">
        <v>81</v>
      </c>
      <c r="AV236" s="14" t="s">
        <v>129</v>
      </c>
      <c r="AW236" s="14" t="s">
        <v>35</v>
      </c>
      <c r="AX236" s="14" t="s">
        <v>71</v>
      </c>
      <c r="AY236" s="221" t="s">
        <v>128</v>
      </c>
    </row>
    <row r="237" spans="2:65" s="13" customFormat="1">
      <c r="B237" s="208"/>
      <c r="D237" s="188" t="s">
        <v>138</v>
      </c>
      <c r="E237" s="209" t="s">
        <v>582</v>
      </c>
      <c r="F237" s="210" t="s">
        <v>147</v>
      </c>
      <c r="H237" s="211">
        <v>324.64</v>
      </c>
      <c r="I237" s="212"/>
      <c r="L237" s="208"/>
      <c r="M237" s="213"/>
      <c r="N237" s="214"/>
      <c r="O237" s="214"/>
      <c r="P237" s="214"/>
      <c r="Q237" s="214"/>
      <c r="R237" s="214"/>
      <c r="S237" s="214"/>
      <c r="T237" s="215"/>
      <c r="AT237" s="216" t="s">
        <v>138</v>
      </c>
      <c r="AU237" s="216" t="s">
        <v>81</v>
      </c>
      <c r="AV237" s="13" t="s">
        <v>136</v>
      </c>
      <c r="AW237" s="13" t="s">
        <v>35</v>
      </c>
      <c r="AX237" s="13" t="s">
        <v>79</v>
      </c>
      <c r="AY237" s="216" t="s">
        <v>128</v>
      </c>
    </row>
    <row r="238" spans="2:65" s="1" customFormat="1" ht="16.5" customHeight="1">
      <c r="B238" s="174"/>
      <c r="C238" s="237" t="s">
        <v>341</v>
      </c>
      <c r="D238" s="237" t="s">
        <v>507</v>
      </c>
      <c r="E238" s="238" t="s">
        <v>583</v>
      </c>
      <c r="F238" s="239" t="s">
        <v>584</v>
      </c>
      <c r="G238" s="240" t="s">
        <v>231</v>
      </c>
      <c r="H238" s="241">
        <v>393.65699999999998</v>
      </c>
      <c r="I238" s="242"/>
      <c r="J238" s="243">
        <f>ROUND(I238*H238,2)</f>
        <v>0</v>
      </c>
      <c r="K238" s="239" t="s">
        <v>135</v>
      </c>
      <c r="L238" s="244"/>
      <c r="M238" s="245" t="s">
        <v>5</v>
      </c>
      <c r="N238" s="246" t="s">
        <v>42</v>
      </c>
      <c r="O238" s="42"/>
      <c r="P238" s="184">
        <f>O238*H238</f>
        <v>0</v>
      </c>
      <c r="Q238" s="184">
        <v>2.9999999999999997E-4</v>
      </c>
      <c r="R238" s="184">
        <f>Q238*H238</f>
        <v>0.11809709999999998</v>
      </c>
      <c r="S238" s="184">
        <v>0</v>
      </c>
      <c r="T238" s="185">
        <f>S238*H238</f>
        <v>0</v>
      </c>
      <c r="AR238" s="24" t="s">
        <v>341</v>
      </c>
      <c r="AT238" s="24" t="s">
        <v>507</v>
      </c>
      <c r="AU238" s="24" t="s">
        <v>81</v>
      </c>
      <c r="AY238" s="24" t="s">
        <v>128</v>
      </c>
      <c r="BE238" s="186">
        <f>IF(N238="základní",J238,0)</f>
        <v>0</v>
      </c>
      <c r="BF238" s="186">
        <f>IF(N238="snížená",J238,0)</f>
        <v>0</v>
      </c>
      <c r="BG238" s="186">
        <f>IF(N238="zákl. přenesená",J238,0)</f>
        <v>0</v>
      </c>
      <c r="BH238" s="186">
        <f>IF(N238="sníž. přenesená",J238,0)</f>
        <v>0</v>
      </c>
      <c r="BI238" s="186">
        <f>IF(N238="nulová",J238,0)</f>
        <v>0</v>
      </c>
      <c r="BJ238" s="24" t="s">
        <v>79</v>
      </c>
      <c r="BK238" s="186">
        <f>ROUND(I238*H238,2)</f>
        <v>0</v>
      </c>
      <c r="BL238" s="24" t="s">
        <v>239</v>
      </c>
      <c r="BM238" s="24" t="s">
        <v>585</v>
      </c>
    </row>
    <row r="239" spans="2:65" s="12" customFormat="1">
      <c r="B239" s="197"/>
      <c r="D239" s="198" t="s">
        <v>138</v>
      </c>
      <c r="E239" s="199" t="s">
        <v>5</v>
      </c>
      <c r="F239" s="200" t="s">
        <v>586</v>
      </c>
      <c r="H239" s="201" t="s">
        <v>5</v>
      </c>
      <c r="I239" s="202"/>
      <c r="L239" s="197"/>
      <c r="M239" s="203"/>
      <c r="N239" s="204"/>
      <c r="O239" s="204"/>
      <c r="P239" s="204"/>
      <c r="Q239" s="204"/>
      <c r="R239" s="204"/>
      <c r="S239" s="204"/>
      <c r="T239" s="205"/>
      <c r="AT239" s="201" t="s">
        <v>138</v>
      </c>
      <c r="AU239" s="201" t="s">
        <v>81</v>
      </c>
      <c r="AV239" s="12" t="s">
        <v>79</v>
      </c>
      <c r="AW239" s="12" t="s">
        <v>35</v>
      </c>
      <c r="AX239" s="12" t="s">
        <v>71</v>
      </c>
      <c r="AY239" s="201" t="s">
        <v>128</v>
      </c>
    </row>
    <row r="240" spans="2:65" s="11" customFormat="1">
      <c r="B240" s="187"/>
      <c r="D240" s="198" t="s">
        <v>138</v>
      </c>
      <c r="E240" s="196" t="s">
        <v>5</v>
      </c>
      <c r="F240" s="206" t="s">
        <v>587</v>
      </c>
      <c r="H240" s="207">
        <v>48.8</v>
      </c>
      <c r="I240" s="192"/>
      <c r="L240" s="187"/>
      <c r="M240" s="193"/>
      <c r="N240" s="194"/>
      <c r="O240" s="194"/>
      <c r="P240" s="194"/>
      <c r="Q240" s="194"/>
      <c r="R240" s="194"/>
      <c r="S240" s="194"/>
      <c r="T240" s="195"/>
      <c r="AT240" s="196" t="s">
        <v>138</v>
      </c>
      <c r="AU240" s="196" t="s">
        <v>81</v>
      </c>
      <c r="AV240" s="11" t="s">
        <v>81</v>
      </c>
      <c r="AW240" s="11" t="s">
        <v>35</v>
      </c>
      <c r="AX240" s="11" t="s">
        <v>71</v>
      </c>
      <c r="AY240" s="196" t="s">
        <v>128</v>
      </c>
    </row>
    <row r="241" spans="2:65" s="12" customFormat="1">
      <c r="B241" s="197"/>
      <c r="D241" s="198" t="s">
        <v>138</v>
      </c>
      <c r="E241" s="199" t="s">
        <v>5</v>
      </c>
      <c r="F241" s="200" t="s">
        <v>588</v>
      </c>
      <c r="H241" s="201" t="s">
        <v>5</v>
      </c>
      <c r="I241" s="202"/>
      <c r="L241" s="197"/>
      <c r="M241" s="203"/>
      <c r="N241" s="204"/>
      <c r="O241" s="204"/>
      <c r="P241" s="204"/>
      <c r="Q241" s="204"/>
      <c r="R241" s="204"/>
      <c r="S241" s="204"/>
      <c r="T241" s="205"/>
      <c r="AT241" s="201" t="s">
        <v>138</v>
      </c>
      <c r="AU241" s="201" t="s">
        <v>81</v>
      </c>
      <c r="AV241" s="12" t="s">
        <v>79</v>
      </c>
      <c r="AW241" s="12" t="s">
        <v>35</v>
      </c>
      <c r="AX241" s="12" t="s">
        <v>71</v>
      </c>
      <c r="AY241" s="201" t="s">
        <v>128</v>
      </c>
    </row>
    <row r="242" spans="2:65" s="11" customFormat="1">
      <c r="B242" s="187"/>
      <c r="D242" s="198" t="s">
        <v>138</v>
      </c>
      <c r="E242" s="196" t="s">
        <v>5</v>
      </c>
      <c r="F242" s="206" t="s">
        <v>589</v>
      </c>
      <c r="H242" s="207">
        <v>62.8</v>
      </c>
      <c r="I242" s="192"/>
      <c r="L242" s="187"/>
      <c r="M242" s="193"/>
      <c r="N242" s="194"/>
      <c r="O242" s="194"/>
      <c r="P242" s="194"/>
      <c r="Q242" s="194"/>
      <c r="R242" s="194"/>
      <c r="S242" s="194"/>
      <c r="T242" s="195"/>
      <c r="AT242" s="196" t="s">
        <v>138</v>
      </c>
      <c r="AU242" s="196" t="s">
        <v>81</v>
      </c>
      <c r="AV242" s="11" t="s">
        <v>81</v>
      </c>
      <c r="AW242" s="11" t="s">
        <v>35</v>
      </c>
      <c r="AX242" s="11" t="s">
        <v>71</v>
      </c>
      <c r="AY242" s="196" t="s">
        <v>128</v>
      </c>
    </row>
    <row r="243" spans="2:65" s="11" customFormat="1" ht="27">
      <c r="B243" s="187"/>
      <c r="D243" s="198" t="s">
        <v>138</v>
      </c>
      <c r="E243" s="196" t="s">
        <v>5</v>
      </c>
      <c r="F243" s="206" t="s">
        <v>590</v>
      </c>
      <c r="H243" s="207">
        <v>50.1</v>
      </c>
      <c r="I243" s="192"/>
      <c r="L243" s="187"/>
      <c r="M243" s="193"/>
      <c r="N243" s="194"/>
      <c r="O243" s="194"/>
      <c r="P243" s="194"/>
      <c r="Q243" s="194"/>
      <c r="R243" s="194"/>
      <c r="S243" s="194"/>
      <c r="T243" s="195"/>
      <c r="AT243" s="196" t="s">
        <v>138</v>
      </c>
      <c r="AU243" s="196" t="s">
        <v>81</v>
      </c>
      <c r="AV243" s="11" t="s">
        <v>81</v>
      </c>
      <c r="AW243" s="11" t="s">
        <v>35</v>
      </c>
      <c r="AX243" s="11" t="s">
        <v>71</v>
      </c>
      <c r="AY243" s="196" t="s">
        <v>128</v>
      </c>
    </row>
    <row r="244" spans="2:65" s="11" customFormat="1" ht="27">
      <c r="B244" s="187"/>
      <c r="D244" s="198" t="s">
        <v>138</v>
      </c>
      <c r="E244" s="196" t="s">
        <v>5</v>
      </c>
      <c r="F244" s="206" t="s">
        <v>591</v>
      </c>
      <c r="H244" s="207">
        <v>21.157</v>
      </c>
      <c r="I244" s="192"/>
      <c r="L244" s="187"/>
      <c r="M244" s="193"/>
      <c r="N244" s="194"/>
      <c r="O244" s="194"/>
      <c r="P244" s="194"/>
      <c r="Q244" s="194"/>
      <c r="R244" s="194"/>
      <c r="S244" s="194"/>
      <c r="T244" s="195"/>
      <c r="AT244" s="196" t="s">
        <v>138</v>
      </c>
      <c r="AU244" s="196" t="s">
        <v>81</v>
      </c>
      <c r="AV244" s="11" t="s">
        <v>81</v>
      </c>
      <c r="AW244" s="11" t="s">
        <v>35</v>
      </c>
      <c r="AX244" s="11" t="s">
        <v>71</v>
      </c>
      <c r="AY244" s="196" t="s">
        <v>128</v>
      </c>
    </row>
    <row r="245" spans="2:65" s="12" customFormat="1">
      <c r="B245" s="197"/>
      <c r="D245" s="198" t="s">
        <v>138</v>
      </c>
      <c r="E245" s="199" t="s">
        <v>5</v>
      </c>
      <c r="F245" s="200" t="s">
        <v>592</v>
      </c>
      <c r="H245" s="201" t="s">
        <v>5</v>
      </c>
      <c r="I245" s="202"/>
      <c r="L245" s="197"/>
      <c r="M245" s="203"/>
      <c r="N245" s="204"/>
      <c r="O245" s="204"/>
      <c r="P245" s="204"/>
      <c r="Q245" s="204"/>
      <c r="R245" s="204"/>
      <c r="S245" s="204"/>
      <c r="T245" s="205"/>
      <c r="AT245" s="201" t="s">
        <v>138</v>
      </c>
      <c r="AU245" s="201" t="s">
        <v>81</v>
      </c>
      <c r="AV245" s="12" t="s">
        <v>79</v>
      </c>
      <c r="AW245" s="12" t="s">
        <v>35</v>
      </c>
      <c r="AX245" s="12" t="s">
        <v>71</v>
      </c>
      <c r="AY245" s="201" t="s">
        <v>128</v>
      </c>
    </row>
    <row r="246" spans="2:65" s="14" customFormat="1">
      <c r="B246" s="220"/>
      <c r="D246" s="198" t="s">
        <v>138</v>
      </c>
      <c r="E246" s="221" t="s">
        <v>5</v>
      </c>
      <c r="F246" s="222" t="s">
        <v>198</v>
      </c>
      <c r="H246" s="223">
        <v>182.857</v>
      </c>
      <c r="I246" s="224"/>
      <c r="L246" s="220"/>
      <c r="M246" s="225"/>
      <c r="N246" s="226"/>
      <c r="O246" s="226"/>
      <c r="P246" s="226"/>
      <c r="Q246" s="226"/>
      <c r="R246" s="226"/>
      <c r="S246" s="226"/>
      <c r="T246" s="227"/>
      <c r="AT246" s="221" t="s">
        <v>138</v>
      </c>
      <c r="AU246" s="221" t="s">
        <v>81</v>
      </c>
      <c r="AV246" s="14" t="s">
        <v>129</v>
      </c>
      <c r="AW246" s="14" t="s">
        <v>35</v>
      </c>
      <c r="AX246" s="14" t="s">
        <v>71</v>
      </c>
      <c r="AY246" s="221" t="s">
        <v>128</v>
      </c>
    </row>
    <row r="247" spans="2:65" s="11" customFormat="1">
      <c r="B247" s="187"/>
      <c r="D247" s="198" t="s">
        <v>138</v>
      </c>
      <c r="E247" s="196" t="s">
        <v>5</v>
      </c>
      <c r="F247" s="206" t="s">
        <v>593</v>
      </c>
      <c r="H247" s="207">
        <v>37</v>
      </c>
      <c r="I247" s="192"/>
      <c r="L247" s="187"/>
      <c r="M247" s="193"/>
      <c r="N247" s="194"/>
      <c r="O247" s="194"/>
      <c r="P247" s="194"/>
      <c r="Q247" s="194"/>
      <c r="R247" s="194"/>
      <c r="S247" s="194"/>
      <c r="T247" s="195"/>
      <c r="AT247" s="196" t="s">
        <v>138</v>
      </c>
      <c r="AU247" s="196" t="s">
        <v>81</v>
      </c>
      <c r="AV247" s="11" t="s">
        <v>81</v>
      </c>
      <c r="AW247" s="11" t="s">
        <v>35</v>
      </c>
      <c r="AX247" s="11" t="s">
        <v>71</v>
      </c>
      <c r="AY247" s="196" t="s">
        <v>128</v>
      </c>
    </row>
    <row r="248" spans="2:65" s="11" customFormat="1">
      <c r="B248" s="187"/>
      <c r="D248" s="198" t="s">
        <v>138</v>
      </c>
      <c r="E248" s="196" t="s">
        <v>5</v>
      </c>
      <c r="F248" s="206" t="s">
        <v>594</v>
      </c>
      <c r="H248" s="207">
        <v>49.2</v>
      </c>
      <c r="I248" s="192"/>
      <c r="L248" s="187"/>
      <c r="M248" s="193"/>
      <c r="N248" s="194"/>
      <c r="O248" s="194"/>
      <c r="P248" s="194"/>
      <c r="Q248" s="194"/>
      <c r="R248" s="194"/>
      <c r="S248" s="194"/>
      <c r="T248" s="195"/>
      <c r="AT248" s="196" t="s">
        <v>138</v>
      </c>
      <c r="AU248" s="196" t="s">
        <v>81</v>
      </c>
      <c r="AV248" s="11" t="s">
        <v>81</v>
      </c>
      <c r="AW248" s="11" t="s">
        <v>35</v>
      </c>
      <c r="AX248" s="11" t="s">
        <v>71</v>
      </c>
      <c r="AY248" s="196" t="s">
        <v>128</v>
      </c>
    </row>
    <row r="249" spans="2:65" s="11" customFormat="1">
      <c r="B249" s="187"/>
      <c r="D249" s="198" t="s">
        <v>138</v>
      </c>
      <c r="E249" s="196" t="s">
        <v>5</v>
      </c>
      <c r="F249" s="206" t="s">
        <v>595</v>
      </c>
      <c r="H249" s="207">
        <v>54.4</v>
      </c>
      <c r="I249" s="192"/>
      <c r="L249" s="187"/>
      <c r="M249" s="193"/>
      <c r="N249" s="194"/>
      <c r="O249" s="194"/>
      <c r="P249" s="194"/>
      <c r="Q249" s="194"/>
      <c r="R249" s="194"/>
      <c r="S249" s="194"/>
      <c r="T249" s="195"/>
      <c r="AT249" s="196" t="s">
        <v>138</v>
      </c>
      <c r="AU249" s="196" t="s">
        <v>81</v>
      </c>
      <c r="AV249" s="11" t="s">
        <v>81</v>
      </c>
      <c r="AW249" s="11" t="s">
        <v>35</v>
      </c>
      <c r="AX249" s="11" t="s">
        <v>71</v>
      </c>
      <c r="AY249" s="196" t="s">
        <v>128</v>
      </c>
    </row>
    <row r="250" spans="2:65" s="11" customFormat="1">
      <c r="B250" s="187"/>
      <c r="D250" s="198" t="s">
        <v>138</v>
      </c>
      <c r="E250" s="196" t="s">
        <v>5</v>
      </c>
      <c r="F250" s="206" t="s">
        <v>596</v>
      </c>
      <c r="H250" s="207">
        <v>36.9</v>
      </c>
      <c r="I250" s="192"/>
      <c r="L250" s="187"/>
      <c r="M250" s="193"/>
      <c r="N250" s="194"/>
      <c r="O250" s="194"/>
      <c r="P250" s="194"/>
      <c r="Q250" s="194"/>
      <c r="R250" s="194"/>
      <c r="S250" s="194"/>
      <c r="T250" s="195"/>
      <c r="AT250" s="196" t="s">
        <v>138</v>
      </c>
      <c r="AU250" s="196" t="s">
        <v>81</v>
      </c>
      <c r="AV250" s="11" t="s">
        <v>81</v>
      </c>
      <c r="AW250" s="11" t="s">
        <v>35</v>
      </c>
      <c r="AX250" s="11" t="s">
        <v>71</v>
      </c>
      <c r="AY250" s="196" t="s">
        <v>128</v>
      </c>
    </row>
    <row r="251" spans="2:65" s="11" customFormat="1">
      <c r="B251" s="187"/>
      <c r="D251" s="198" t="s">
        <v>138</v>
      </c>
      <c r="E251" s="196" t="s">
        <v>5</v>
      </c>
      <c r="F251" s="206" t="s">
        <v>597</v>
      </c>
      <c r="H251" s="207">
        <v>33.299999999999997</v>
      </c>
      <c r="I251" s="192"/>
      <c r="L251" s="187"/>
      <c r="M251" s="193"/>
      <c r="N251" s="194"/>
      <c r="O251" s="194"/>
      <c r="P251" s="194"/>
      <c r="Q251" s="194"/>
      <c r="R251" s="194"/>
      <c r="S251" s="194"/>
      <c r="T251" s="195"/>
      <c r="AT251" s="196" t="s">
        <v>138</v>
      </c>
      <c r="AU251" s="196" t="s">
        <v>81</v>
      </c>
      <c r="AV251" s="11" t="s">
        <v>81</v>
      </c>
      <c r="AW251" s="11" t="s">
        <v>35</v>
      </c>
      <c r="AX251" s="11" t="s">
        <v>71</v>
      </c>
      <c r="AY251" s="196" t="s">
        <v>128</v>
      </c>
    </row>
    <row r="252" spans="2:65" s="14" customFormat="1">
      <c r="B252" s="220"/>
      <c r="D252" s="198" t="s">
        <v>138</v>
      </c>
      <c r="E252" s="221" t="s">
        <v>5</v>
      </c>
      <c r="F252" s="222" t="s">
        <v>198</v>
      </c>
      <c r="H252" s="223">
        <v>210.8</v>
      </c>
      <c r="I252" s="224"/>
      <c r="L252" s="220"/>
      <c r="M252" s="225"/>
      <c r="N252" s="226"/>
      <c r="O252" s="226"/>
      <c r="P252" s="226"/>
      <c r="Q252" s="226"/>
      <c r="R252" s="226"/>
      <c r="S252" s="226"/>
      <c r="T252" s="227"/>
      <c r="AT252" s="221" t="s">
        <v>138</v>
      </c>
      <c r="AU252" s="221" t="s">
        <v>81</v>
      </c>
      <c r="AV252" s="14" t="s">
        <v>129</v>
      </c>
      <c r="AW252" s="14" t="s">
        <v>35</v>
      </c>
      <c r="AX252" s="14" t="s">
        <v>71</v>
      </c>
      <c r="AY252" s="221" t="s">
        <v>128</v>
      </c>
    </row>
    <row r="253" spans="2:65" s="13" customFormat="1">
      <c r="B253" s="208"/>
      <c r="D253" s="188" t="s">
        <v>138</v>
      </c>
      <c r="E253" s="209" t="s">
        <v>5</v>
      </c>
      <c r="F253" s="210" t="s">
        <v>147</v>
      </c>
      <c r="H253" s="211">
        <v>393.65699999999998</v>
      </c>
      <c r="I253" s="212"/>
      <c r="L253" s="208"/>
      <c r="M253" s="213"/>
      <c r="N253" s="214"/>
      <c r="O253" s="214"/>
      <c r="P253" s="214"/>
      <c r="Q253" s="214"/>
      <c r="R253" s="214"/>
      <c r="S253" s="214"/>
      <c r="T253" s="215"/>
      <c r="AT253" s="216" t="s">
        <v>138</v>
      </c>
      <c r="AU253" s="216" t="s">
        <v>81</v>
      </c>
      <c r="AV253" s="13" t="s">
        <v>136</v>
      </c>
      <c r="AW253" s="13" t="s">
        <v>35</v>
      </c>
      <c r="AX253" s="13" t="s">
        <v>79</v>
      </c>
      <c r="AY253" s="216" t="s">
        <v>128</v>
      </c>
    </row>
    <row r="254" spans="2:65" s="1" customFormat="1" ht="38.25" customHeight="1">
      <c r="B254" s="174"/>
      <c r="C254" s="175" t="s">
        <v>356</v>
      </c>
      <c r="D254" s="175" t="s">
        <v>131</v>
      </c>
      <c r="E254" s="176" t="s">
        <v>598</v>
      </c>
      <c r="F254" s="177" t="s">
        <v>599</v>
      </c>
      <c r="G254" s="178" t="s">
        <v>134</v>
      </c>
      <c r="H254" s="179">
        <v>2.024</v>
      </c>
      <c r="I254" s="180"/>
      <c r="J254" s="181">
        <f>ROUND(I254*H254,2)</f>
        <v>0</v>
      </c>
      <c r="K254" s="177" t="s">
        <v>135</v>
      </c>
      <c r="L254" s="41"/>
      <c r="M254" s="182" t="s">
        <v>5</v>
      </c>
      <c r="N254" s="183" t="s">
        <v>42</v>
      </c>
      <c r="O254" s="42"/>
      <c r="P254" s="184">
        <f>O254*H254</f>
        <v>0</v>
      </c>
      <c r="Q254" s="184">
        <v>0</v>
      </c>
      <c r="R254" s="184">
        <f>Q254*H254</f>
        <v>0</v>
      </c>
      <c r="S254" s="184">
        <v>0</v>
      </c>
      <c r="T254" s="185">
        <f>S254*H254</f>
        <v>0</v>
      </c>
      <c r="AR254" s="24" t="s">
        <v>239</v>
      </c>
      <c r="AT254" s="24" t="s">
        <v>131</v>
      </c>
      <c r="AU254" s="24" t="s">
        <v>81</v>
      </c>
      <c r="AY254" s="24" t="s">
        <v>128</v>
      </c>
      <c r="BE254" s="186">
        <f>IF(N254="základní",J254,0)</f>
        <v>0</v>
      </c>
      <c r="BF254" s="186">
        <f>IF(N254="snížená",J254,0)</f>
        <v>0</v>
      </c>
      <c r="BG254" s="186">
        <f>IF(N254="zákl. přenesená",J254,0)</f>
        <v>0</v>
      </c>
      <c r="BH254" s="186">
        <f>IF(N254="sníž. přenesená",J254,0)</f>
        <v>0</v>
      </c>
      <c r="BI254" s="186">
        <f>IF(N254="nulová",J254,0)</f>
        <v>0</v>
      </c>
      <c r="BJ254" s="24" t="s">
        <v>79</v>
      </c>
      <c r="BK254" s="186">
        <f>ROUND(I254*H254,2)</f>
        <v>0</v>
      </c>
      <c r="BL254" s="24" t="s">
        <v>239</v>
      </c>
      <c r="BM254" s="24" t="s">
        <v>600</v>
      </c>
    </row>
    <row r="255" spans="2:65" s="10" customFormat="1" ht="29.85" customHeight="1">
      <c r="B255" s="160"/>
      <c r="D255" s="171" t="s">
        <v>70</v>
      </c>
      <c r="E255" s="172" t="s">
        <v>277</v>
      </c>
      <c r="F255" s="172" t="s">
        <v>278</v>
      </c>
      <c r="I255" s="163"/>
      <c r="J255" s="173">
        <f>BK255</f>
        <v>0</v>
      </c>
      <c r="L255" s="160"/>
      <c r="M255" s="165"/>
      <c r="N255" s="166"/>
      <c r="O255" s="166"/>
      <c r="P255" s="167">
        <f>SUM(P256:P285)</f>
        <v>0</v>
      </c>
      <c r="Q255" s="166"/>
      <c r="R255" s="167">
        <f>SUM(R256:R285)</f>
        <v>1.4883446</v>
      </c>
      <c r="S255" s="166"/>
      <c r="T255" s="168">
        <f>SUM(T256:T285)</f>
        <v>0</v>
      </c>
      <c r="AR255" s="161" t="s">
        <v>81</v>
      </c>
      <c r="AT255" s="169" t="s">
        <v>70</v>
      </c>
      <c r="AU255" s="169" t="s">
        <v>79</v>
      </c>
      <c r="AY255" s="161" t="s">
        <v>128</v>
      </c>
      <c r="BK255" s="170">
        <f>SUM(BK256:BK285)</f>
        <v>0</v>
      </c>
    </row>
    <row r="256" spans="2:65" s="1" customFormat="1" ht="25.5" customHeight="1">
      <c r="B256" s="174"/>
      <c r="C256" s="175" t="s">
        <v>364</v>
      </c>
      <c r="D256" s="175" t="s">
        <v>131</v>
      </c>
      <c r="E256" s="176" t="s">
        <v>601</v>
      </c>
      <c r="F256" s="177" t="s">
        <v>602</v>
      </c>
      <c r="G256" s="178" t="s">
        <v>150</v>
      </c>
      <c r="H256" s="179">
        <v>101.69799999999999</v>
      </c>
      <c r="I256" s="180"/>
      <c r="J256" s="181">
        <f>ROUND(I256*H256,2)</f>
        <v>0</v>
      </c>
      <c r="K256" s="177" t="s">
        <v>135</v>
      </c>
      <c r="L256" s="41"/>
      <c r="M256" s="182" t="s">
        <v>5</v>
      </c>
      <c r="N256" s="183" t="s">
        <v>42</v>
      </c>
      <c r="O256" s="42"/>
      <c r="P256" s="184">
        <f>O256*H256</f>
        <v>0</v>
      </c>
      <c r="Q256" s="184">
        <v>0</v>
      </c>
      <c r="R256" s="184">
        <f>Q256*H256</f>
        <v>0</v>
      </c>
      <c r="S256" s="184">
        <v>0</v>
      </c>
      <c r="T256" s="185">
        <f>S256*H256</f>
        <v>0</v>
      </c>
      <c r="AR256" s="24" t="s">
        <v>239</v>
      </c>
      <c r="AT256" s="24" t="s">
        <v>131</v>
      </c>
      <c r="AU256" s="24" t="s">
        <v>81</v>
      </c>
      <c r="AY256" s="24" t="s">
        <v>128</v>
      </c>
      <c r="BE256" s="186">
        <f>IF(N256="základní",J256,0)</f>
        <v>0</v>
      </c>
      <c r="BF256" s="186">
        <f>IF(N256="snížená",J256,0)</f>
        <v>0</v>
      </c>
      <c r="BG256" s="186">
        <f>IF(N256="zákl. přenesená",J256,0)</f>
        <v>0</v>
      </c>
      <c r="BH256" s="186">
        <f>IF(N256="sníž. přenesená",J256,0)</f>
        <v>0</v>
      </c>
      <c r="BI256" s="186">
        <f>IF(N256="nulová",J256,0)</f>
        <v>0</v>
      </c>
      <c r="BJ256" s="24" t="s">
        <v>79</v>
      </c>
      <c r="BK256" s="186">
        <f>ROUND(I256*H256,2)</f>
        <v>0</v>
      </c>
      <c r="BL256" s="24" t="s">
        <v>239</v>
      </c>
      <c r="BM256" s="24" t="s">
        <v>603</v>
      </c>
    </row>
    <row r="257" spans="2:65" s="11" customFormat="1">
      <c r="B257" s="187"/>
      <c r="D257" s="198" t="s">
        <v>138</v>
      </c>
      <c r="E257" s="196" t="s">
        <v>5</v>
      </c>
      <c r="F257" s="206" t="s">
        <v>604</v>
      </c>
      <c r="H257" s="207">
        <v>9.9659999999999993</v>
      </c>
      <c r="I257" s="192"/>
      <c r="L257" s="187"/>
      <c r="M257" s="193"/>
      <c r="N257" s="194"/>
      <c r="O257" s="194"/>
      <c r="P257" s="194"/>
      <c r="Q257" s="194"/>
      <c r="R257" s="194"/>
      <c r="S257" s="194"/>
      <c r="T257" s="195"/>
      <c r="AT257" s="196" t="s">
        <v>138</v>
      </c>
      <c r="AU257" s="196" t="s">
        <v>81</v>
      </c>
      <c r="AV257" s="11" t="s">
        <v>81</v>
      </c>
      <c r="AW257" s="11" t="s">
        <v>35</v>
      </c>
      <c r="AX257" s="11" t="s">
        <v>71</v>
      </c>
      <c r="AY257" s="196" t="s">
        <v>128</v>
      </c>
    </row>
    <row r="258" spans="2:65" s="11" customFormat="1">
      <c r="B258" s="187"/>
      <c r="D258" s="198" t="s">
        <v>138</v>
      </c>
      <c r="E258" s="196" t="s">
        <v>5</v>
      </c>
      <c r="F258" s="206" t="s">
        <v>605</v>
      </c>
      <c r="H258" s="207">
        <v>50.735999999999997</v>
      </c>
      <c r="I258" s="192"/>
      <c r="L258" s="187"/>
      <c r="M258" s="193"/>
      <c r="N258" s="194"/>
      <c r="O258" s="194"/>
      <c r="P258" s="194"/>
      <c r="Q258" s="194"/>
      <c r="R258" s="194"/>
      <c r="S258" s="194"/>
      <c r="T258" s="195"/>
      <c r="AT258" s="196" t="s">
        <v>138</v>
      </c>
      <c r="AU258" s="196" t="s">
        <v>81</v>
      </c>
      <c r="AV258" s="11" t="s">
        <v>81</v>
      </c>
      <c r="AW258" s="11" t="s">
        <v>35</v>
      </c>
      <c r="AX258" s="11" t="s">
        <v>71</v>
      </c>
      <c r="AY258" s="196" t="s">
        <v>128</v>
      </c>
    </row>
    <row r="259" spans="2:65" s="11" customFormat="1">
      <c r="B259" s="187"/>
      <c r="D259" s="198" t="s">
        <v>138</v>
      </c>
      <c r="E259" s="196" t="s">
        <v>5</v>
      </c>
      <c r="F259" s="206" t="s">
        <v>606</v>
      </c>
      <c r="H259" s="207">
        <v>40.996000000000002</v>
      </c>
      <c r="I259" s="192"/>
      <c r="L259" s="187"/>
      <c r="M259" s="193"/>
      <c r="N259" s="194"/>
      <c r="O259" s="194"/>
      <c r="P259" s="194"/>
      <c r="Q259" s="194"/>
      <c r="R259" s="194"/>
      <c r="S259" s="194"/>
      <c r="T259" s="195"/>
      <c r="AT259" s="196" t="s">
        <v>138</v>
      </c>
      <c r="AU259" s="196" t="s">
        <v>81</v>
      </c>
      <c r="AV259" s="11" t="s">
        <v>81</v>
      </c>
      <c r="AW259" s="11" t="s">
        <v>35</v>
      </c>
      <c r="AX259" s="11" t="s">
        <v>71</v>
      </c>
      <c r="AY259" s="196" t="s">
        <v>128</v>
      </c>
    </row>
    <row r="260" spans="2:65" s="13" customFormat="1">
      <c r="B260" s="208"/>
      <c r="D260" s="188" t="s">
        <v>138</v>
      </c>
      <c r="E260" s="209" t="s">
        <v>5</v>
      </c>
      <c r="F260" s="210" t="s">
        <v>147</v>
      </c>
      <c r="H260" s="211">
        <v>101.69799999999999</v>
      </c>
      <c r="I260" s="212"/>
      <c r="L260" s="208"/>
      <c r="M260" s="213"/>
      <c r="N260" s="214"/>
      <c r="O260" s="214"/>
      <c r="P260" s="214"/>
      <c r="Q260" s="214"/>
      <c r="R260" s="214"/>
      <c r="S260" s="214"/>
      <c r="T260" s="215"/>
      <c r="AT260" s="216" t="s">
        <v>138</v>
      </c>
      <c r="AU260" s="216" t="s">
        <v>81</v>
      </c>
      <c r="AV260" s="13" t="s">
        <v>136</v>
      </c>
      <c r="AW260" s="13" t="s">
        <v>35</v>
      </c>
      <c r="AX260" s="13" t="s">
        <v>79</v>
      </c>
      <c r="AY260" s="216" t="s">
        <v>128</v>
      </c>
    </row>
    <row r="261" spans="2:65" s="1" customFormat="1" ht="25.5" customHeight="1">
      <c r="B261" s="174"/>
      <c r="C261" s="237" t="s">
        <v>373</v>
      </c>
      <c r="D261" s="237" t="s">
        <v>507</v>
      </c>
      <c r="E261" s="238" t="s">
        <v>607</v>
      </c>
      <c r="F261" s="239" t="s">
        <v>608</v>
      </c>
      <c r="G261" s="240" t="s">
        <v>150</v>
      </c>
      <c r="H261" s="241">
        <v>103.732</v>
      </c>
      <c r="I261" s="242"/>
      <c r="J261" s="243">
        <f>ROUND(I261*H261,2)</f>
        <v>0</v>
      </c>
      <c r="K261" s="239" t="s">
        <v>135</v>
      </c>
      <c r="L261" s="244"/>
      <c r="M261" s="245" t="s">
        <v>5</v>
      </c>
      <c r="N261" s="246" t="s">
        <v>42</v>
      </c>
      <c r="O261" s="42"/>
      <c r="P261" s="184">
        <f>O261*H261</f>
        <v>0</v>
      </c>
      <c r="Q261" s="184">
        <v>4.0000000000000001E-3</v>
      </c>
      <c r="R261" s="184">
        <f>Q261*H261</f>
        <v>0.41492800000000002</v>
      </c>
      <c r="S261" s="184">
        <v>0</v>
      </c>
      <c r="T261" s="185">
        <f>S261*H261</f>
        <v>0</v>
      </c>
      <c r="AR261" s="24" t="s">
        <v>341</v>
      </c>
      <c r="AT261" s="24" t="s">
        <v>507</v>
      </c>
      <c r="AU261" s="24" t="s">
        <v>81</v>
      </c>
      <c r="AY261" s="24" t="s">
        <v>128</v>
      </c>
      <c r="BE261" s="186">
        <f>IF(N261="základní",J261,0)</f>
        <v>0</v>
      </c>
      <c r="BF261" s="186">
        <f>IF(N261="snížená",J261,0)</f>
        <v>0</v>
      </c>
      <c r="BG261" s="186">
        <f>IF(N261="zákl. přenesená",J261,0)</f>
        <v>0</v>
      </c>
      <c r="BH261" s="186">
        <f>IF(N261="sníž. přenesená",J261,0)</f>
        <v>0</v>
      </c>
      <c r="BI261" s="186">
        <f>IF(N261="nulová",J261,0)</f>
        <v>0</v>
      </c>
      <c r="BJ261" s="24" t="s">
        <v>79</v>
      </c>
      <c r="BK261" s="186">
        <f>ROUND(I261*H261,2)</f>
        <v>0</v>
      </c>
      <c r="BL261" s="24" t="s">
        <v>239</v>
      </c>
      <c r="BM261" s="24" t="s">
        <v>609</v>
      </c>
    </row>
    <row r="262" spans="2:65" s="11" customFormat="1">
      <c r="B262" s="187"/>
      <c r="D262" s="188" t="s">
        <v>138</v>
      </c>
      <c r="F262" s="190" t="s">
        <v>610</v>
      </c>
      <c r="H262" s="191">
        <v>103.732</v>
      </c>
      <c r="I262" s="192"/>
      <c r="L262" s="187"/>
      <c r="M262" s="193"/>
      <c r="N262" s="194"/>
      <c r="O262" s="194"/>
      <c r="P262" s="194"/>
      <c r="Q262" s="194"/>
      <c r="R262" s="194"/>
      <c r="S262" s="194"/>
      <c r="T262" s="195"/>
      <c r="AT262" s="196" t="s">
        <v>138</v>
      </c>
      <c r="AU262" s="196" t="s">
        <v>81</v>
      </c>
      <c r="AV262" s="11" t="s">
        <v>81</v>
      </c>
      <c r="AW262" s="11" t="s">
        <v>6</v>
      </c>
      <c r="AX262" s="11" t="s">
        <v>79</v>
      </c>
      <c r="AY262" s="196" t="s">
        <v>128</v>
      </c>
    </row>
    <row r="263" spans="2:65" s="1" customFormat="1" ht="25.5" customHeight="1">
      <c r="B263" s="174"/>
      <c r="C263" s="175" t="s">
        <v>380</v>
      </c>
      <c r="D263" s="175" t="s">
        <v>131</v>
      </c>
      <c r="E263" s="176" t="s">
        <v>601</v>
      </c>
      <c r="F263" s="177" t="s">
        <v>602</v>
      </c>
      <c r="G263" s="178" t="s">
        <v>150</v>
      </c>
      <c r="H263" s="179">
        <v>46.98</v>
      </c>
      <c r="I263" s="180"/>
      <c r="J263" s="181">
        <f>ROUND(I263*H263,2)</f>
        <v>0</v>
      </c>
      <c r="K263" s="177" t="s">
        <v>135</v>
      </c>
      <c r="L263" s="41"/>
      <c r="M263" s="182" t="s">
        <v>5</v>
      </c>
      <c r="N263" s="183" t="s">
        <v>42</v>
      </c>
      <c r="O263" s="42"/>
      <c r="P263" s="184">
        <f>O263*H263</f>
        <v>0</v>
      </c>
      <c r="Q263" s="184">
        <v>0</v>
      </c>
      <c r="R263" s="184">
        <f>Q263*H263</f>
        <v>0</v>
      </c>
      <c r="S263" s="184">
        <v>0</v>
      </c>
      <c r="T263" s="185">
        <f>S263*H263</f>
        <v>0</v>
      </c>
      <c r="AR263" s="24" t="s">
        <v>239</v>
      </c>
      <c r="AT263" s="24" t="s">
        <v>131</v>
      </c>
      <c r="AU263" s="24" t="s">
        <v>81</v>
      </c>
      <c r="AY263" s="24" t="s">
        <v>128</v>
      </c>
      <c r="BE263" s="186">
        <f>IF(N263="základní",J263,0)</f>
        <v>0</v>
      </c>
      <c r="BF263" s="186">
        <f>IF(N263="snížená",J263,0)</f>
        <v>0</v>
      </c>
      <c r="BG263" s="186">
        <f>IF(N263="zákl. přenesená",J263,0)</f>
        <v>0</v>
      </c>
      <c r="BH263" s="186">
        <f>IF(N263="sníž. přenesená",J263,0)</f>
        <v>0</v>
      </c>
      <c r="BI263" s="186">
        <f>IF(N263="nulová",J263,0)</f>
        <v>0</v>
      </c>
      <c r="BJ263" s="24" t="s">
        <v>79</v>
      </c>
      <c r="BK263" s="186">
        <f>ROUND(I263*H263,2)</f>
        <v>0</v>
      </c>
      <c r="BL263" s="24" t="s">
        <v>239</v>
      </c>
      <c r="BM263" s="24" t="s">
        <v>611</v>
      </c>
    </row>
    <row r="264" spans="2:65" s="12" customFormat="1">
      <c r="B264" s="197"/>
      <c r="D264" s="198" t="s">
        <v>138</v>
      </c>
      <c r="E264" s="199" t="s">
        <v>5</v>
      </c>
      <c r="F264" s="200" t="s">
        <v>612</v>
      </c>
      <c r="H264" s="201" t="s">
        <v>5</v>
      </c>
      <c r="I264" s="202"/>
      <c r="L264" s="197"/>
      <c r="M264" s="203"/>
      <c r="N264" s="204"/>
      <c r="O264" s="204"/>
      <c r="P264" s="204"/>
      <c r="Q264" s="204"/>
      <c r="R264" s="204"/>
      <c r="S264" s="204"/>
      <c r="T264" s="205"/>
      <c r="AT264" s="201" t="s">
        <v>138</v>
      </c>
      <c r="AU264" s="201" t="s">
        <v>81</v>
      </c>
      <c r="AV264" s="12" t="s">
        <v>79</v>
      </c>
      <c r="AW264" s="12" t="s">
        <v>35</v>
      </c>
      <c r="AX264" s="12" t="s">
        <v>71</v>
      </c>
      <c r="AY264" s="201" t="s">
        <v>128</v>
      </c>
    </row>
    <row r="265" spans="2:65" s="11" customFormat="1">
      <c r="B265" s="187"/>
      <c r="D265" s="188" t="s">
        <v>138</v>
      </c>
      <c r="E265" s="189" t="s">
        <v>5</v>
      </c>
      <c r="F265" s="190" t="s">
        <v>613</v>
      </c>
      <c r="H265" s="191">
        <v>46.98</v>
      </c>
      <c r="I265" s="192"/>
      <c r="L265" s="187"/>
      <c r="M265" s="193"/>
      <c r="N265" s="194"/>
      <c r="O265" s="194"/>
      <c r="P265" s="194"/>
      <c r="Q265" s="194"/>
      <c r="R265" s="194"/>
      <c r="S265" s="194"/>
      <c r="T265" s="195"/>
      <c r="AT265" s="196" t="s">
        <v>138</v>
      </c>
      <c r="AU265" s="196" t="s">
        <v>81</v>
      </c>
      <c r="AV265" s="11" t="s">
        <v>81</v>
      </c>
      <c r="AW265" s="11" t="s">
        <v>35</v>
      </c>
      <c r="AX265" s="11" t="s">
        <v>79</v>
      </c>
      <c r="AY265" s="196" t="s">
        <v>128</v>
      </c>
    </row>
    <row r="266" spans="2:65" s="1" customFormat="1" ht="25.5" customHeight="1">
      <c r="B266" s="174"/>
      <c r="C266" s="237" t="s">
        <v>390</v>
      </c>
      <c r="D266" s="237" t="s">
        <v>507</v>
      </c>
      <c r="E266" s="238" t="s">
        <v>614</v>
      </c>
      <c r="F266" s="239" t="s">
        <v>615</v>
      </c>
      <c r="G266" s="240" t="s">
        <v>150</v>
      </c>
      <c r="H266" s="241">
        <v>47.92</v>
      </c>
      <c r="I266" s="242"/>
      <c r="J266" s="243">
        <f>ROUND(I266*H266,2)</f>
        <v>0</v>
      </c>
      <c r="K266" s="239" t="s">
        <v>135</v>
      </c>
      <c r="L266" s="244"/>
      <c r="M266" s="245" t="s">
        <v>5</v>
      </c>
      <c r="N266" s="246" t="s">
        <v>42</v>
      </c>
      <c r="O266" s="42"/>
      <c r="P266" s="184">
        <f>O266*H266</f>
        <v>0</v>
      </c>
      <c r="Q266" s="184">
        <v>3.3600000000000001E-3</v>
      </c>
      <c r="R266" s="184">
        <f>Q266*H266</f>
        <v>0.16101120000000002</v>
      </c>
      <c r="S266" s="184">
        <v>0</v>
      </c>
      <c r="T266" s="185">
        <f>S266*H266</f>
        <v>0</v>
      </c>
      <c r="AR266" s="24" t="s">
        <v>341</v>
      </c>
      <c r="AT266" s="24" t="s">
        <v>507</v>
      </c>
      <c r="AU266" s="24" t="s">
        <v>81</v>
      </c>
      <c r="AY266" s="24" t="s">
        <v>128</v>
      </c>
      <c r="BE266" s="186">
        <f>IF(N266="základní",J266,0)</f>
        <v>0</v>
      </c>
      <c r="BF266" s="186">
        <f>IF(N266="snížená",J266,0)</f>
        <v>0</v>
      </c>
      <c r="BG266" s="186">
        <f>IF(N266="zákl. přenesená",J266,0)</f>
        <v>0</v>
      </c>
      <c r="BH266" s="186">
        <f>IF(N266="sníž. přenesená",J266,0)</f>
        <v>0</v>
      </c>
      <c r="BI266" s="186">
        <f>IF(N266="nulová",J266,0)</f>
        <v>0</v>
      </c>
      <c r="BJ266" s="24" t="s">
        <v>79</v>
      </c>
      <c r="BK266" s="186">
        <f>ROUND(I266*H266,2)</f>
        <v>0</v>
      </c>
      <c r="BL266" s="24" t="s">
        <v>239</v>
      </c>
      <c r="BM266" s="24" t="s">
        <v>616</v>
      </c>
    </row>
    <row r="267" spans="2:65" s="11" customFormat="1">
      <c r="B267" s="187"/>
      <c r="D267" s="188" t="s">
        <v>138</v>
      </c>
      <c r="F267" s="190" t="s">
        <v>617</v>
      </c>
      <c r="H267" s="191">
        <v>47.92</v>
      </c>
      <c r="I267" s="192"/>
      <c r="L267" s="187"/>
      <c r="M267" s="193"/>
      <c r="N267" s="194"/>
      <c r="O267" s="194"/>
      <c r="P267" s="194"/>
      <c r="Q267" s="194"/>
      <c r="R267" s="194"/>
      <c r="S267" s="194"/>
      <c r="T267" s="195"/>
      <c r="AT267" s="196" t="s">
        <v>138</v>
      </c>
      <c r="AU267" s="196" t="s">
        <v>81</v>
      </c>
      <c r="AV267" s="11" t="s">
        <v>81</v>
      </c>
      <c r="AW267" s="11" t="s">
        <v>6</v>
      </c>
      <c r="AX267" s="11" t="s">
        <v>79</v>
      </c>
      <c r="AY267" s="196" t="s">
        <v>128</v>
      </c>
    </row>
    <row r="268" spans="2:65" s="1" customFormat="1" ht="25.5" customHeight="1">
      <c r="B268" s="174"/>
      <c r="C268" s="237" t="s">
        <v>618</v>
      </c>
      <c r="D268" s="237" t="s">
        <v>507</v>
      </c>
      <c r="E268" s="238" t="s">
        <v>619</v>
      </c>
      <c r="F268" s="239" t="s">
        <v>620</v>
      </c>
      <c r="G268" s="240" t="s">
        <v>150</v>
      </c>
      <c r="H268" s="241">
        <v>47.92</v>
      </c>
      <c r="I268" s="242"/>
      <c r="J268" s="243">
        <f>ROUND(I268*H268,2)</f>
        <v>0</v>
      </c>
      <c r="K268" s="239" t="s">
        <v>135</v>
      </c>
      <c r="L268" s="244"/>
      <c r="M268" s="245" t="s">
        <v>5</v>
      </c>
      <c r="N268" s="246" t="s">
        <v>42</v>
      </c>
      <c r="O268" s="42"/>
      <c r="P268" s="184">
        <f>O268*H268</f>
        <v>0</v>
      </c>
      <c r="Q268" s="184">
        <v>3.9199999999999999E-3</v>
      </c>
      <c r="R268" s="184">
        <f>Q268*H268</f>
        <v>0.1878464</v>
      </c>
      <c r="S268" s="184">
        <v>0</v>
      </c>
      <c r="T268" s="185">
        <f>S268*H268</f>
        <v>0</v>
      </c>
      <c r="AR268" s="24" t="s">
        <v>341</v>
      </c>
      <c r="AT268" s="24" t="s">
        <v>507</v>
      </c>
      <c r="AU268" s="24" t="s">
        <v>81</v>
      </c>
      <c r="AY268" s="24" t="s">
        <v>128</v>
      </c>
      <c r="BE268" s="186">
        <f>IF(N268="základní",J268,0)</f>
        <v>0</v>
      </c>
      <c r="BF268" s="186">
        <f>IF(N268="snížená",J268,0)</f>
        <v>0</v>
      </c>
      <c r="BG268" s="186">
        <f>IF(N268="zákl. přenesená",J268,0)</f>
        <v>0</v>
      </c>
      <c r="BH268" s="186">
        <f>IF(N268="sníž. přenesená",J268,0)</f>
        <v>0</v>
      </c>
      <c r="BI268" s="186">
        <f>IF(N268="nulová",J268,0)</f>
        <v>0</v>
      </c>
      <c r="BJ268" s="24" t="s">
        <v>79</v>
      </c>
      <c r="BK268" s="186">
        <f>ROUND(I268*H268,2)</f>
        <v>0</v>
      </c>
      <c r="BL268" s="24" t="s">
        <v>239</v>
      </c>
      <c r="BM268" s="24" t="s">
        <v>621</v>
      </c>
    </row>
    <row r="269" spans="2:65" s="11" customFormat="1">
      <c r="B269" s="187"/>
      <c r="D269" s="188" t="s">
        <v>138</v>
      </c>
      <c r="F269" s="190" t="s">
        <v>617</v>
      </c>
      <c r="H269" s="191">
        <v>47.92</v>
      </c>
      <c r="I269" s="192"/>
      <c r="L269" s="187"/>
      <c r="M269" s="193"/>
      <c r="N269" s="194"/>
      <c r="O269" s="194"/>
      <c r="P269" s="194"/>
      <c r="Q269" s="194"/>
      <c r="R269" s="194"/>
      <c r="S269" s="194"/>
      <c r="T269" s="195"/>
      <c r="AT269" s="196" t="s">
        <v>138</v>
      </c>
      <c r="AU269" s="196" t="s">
        <v>81</v>
      </c>
      <c r="AV269" s="11" t="s">
        <v>81</v>
      </c>
      <c r="AW269" s="11" t="s">
        <v>6</v>
      </c>
      <c r="AX269" s="11" t="s">
        <v>79</v>
      </c>
      <c r="AY269" s="196" t="s">
        <v>128</v>
      </c>
    </row>
    <row r="270" spans="2:65" s="1" customFormat="1" ht="25.5" customHeight="1">
      <c r="B270" s="174"/>
      <c r="C270" s="175" t="s">
        <v>622</v>
      </c>
      <c r="D270" s="175" t="s">
        <v>131</v>
      </c>
      <c r="E270" s="176" t="s">
        <v>623</v>
      </c>
      <c r="F270" s="177" t="s">
        <v>624</v>
      </c>
      <c r="G270" s="178" t="s">
        <v>150</v>
      </c>
      <c r="H270" s="179">
        <v>19.175000000000001</v>
      </c>
      <c r="I270" s="180"/>
      <c r="J270" s="181">
        <f>ROUND(I270*H270,2)</f>
        <v>0</v>
      </c>
      <c r="K270" s="177" t="s">
        <v>135</v>
      </c>
      <c r="L270" s="41"/>
      <c r="M270" s="182" t="s">
        <v>5</v>
      </c>
      <c r="N270" s="183" t="s">
        <v>42</v>
      </c>
      <c r="O270" s="42"/>
      <c r="P270" s="184">
        <f>O270*H270</f>
        <v>0</v>
      </c>
      <c r="Q270" s="184">
        <v>0</v>
      </c>
      <c r="R270" s="184">
        <f>Q270*H270</f>
        <v>0</v>
      </c>
      <c r="S270" s="184">
        <v>0</v>
      </c>
      <c r="T270" s="185">
        <f>S270*H270</f>
        <v>0</v>
      </c>
      <c r="AR270" s="24" t="s">
        <v>239</v>
      </c>
      <c r="AT270" s="24" t="s">
        <v>131</v>
      </c>
      <c r="AU270" s="24" t="s">
        <v>81</v>
      </c>
      <c r="AY270" s="24" t="s">
        <v>128</v>
      </c>
      <c r="BE270" s="186">
        <f>IF(N270="základní",J270,0)</f>
        <v>0</v>
      </c>
      <c r="BF270" s="186">
        <f>IF(N270="snížená",J270,0)</f>
        <v>0</v>
      </c>
      <c r="BG270" s="186">
        <f>IF(N270="zákl. přenesená",J270,0)</f>
        <v>0</v>
      </c>
      <c r="BH270" s="186">
        <f>IF(N270="sníž. přenesená",J270,0)</f>
        <v>0</v>
      </c>
      <c r="BI270" s="186">
        <f>IF(N270="nulová",J270,0)</f>
        <v>0</v>
      </c>
      <c r="BJ270" s="24" t="s">
        <v>79</v>
      </c>
      <c r="BK270" s="186">
        <f>ROUND(I270*H270,2)</f>
        <v>0</v>
      </c>
      <c r="BL270" s="24" t="s">
        <v>239</v>
      </c>
      <c r="BM270" s="24" t="s">
        <v>625</v>
      </c>
    </row>
    <row r="271" spans="2:65" s="12" customFormat="1">
      <c r="B271" s="197"/>
      <c r="D271" s="198" t="s">
        <v>138</v>
      </c>
      <c r="E271" s="199" t="s">
        <v>5</v>
      </c>
      <c r="F271" s="200" t="s">
        <v>626</v>
      </c>
      <c r="H271" s="201" t="s">
        <v>5</v>
      </c>
      <c r="I271" s="202"/>
      <c r="L271" s="197"/>
      <c r="M271" s="203"/>
      <c r="N271" s="204"/>
      <c r="O271" s="204"/>
      <c r="P271" s="204"/>
      <c r="Q271" s="204"/>
      <c r="R271" s="204"/>
      <c r="S271" s="204"/>
      <c r="T271" s="205"/>
      <c r="AT271" s="201" t="s">
        <v>138</v>
      </c>
      <c r="AU271" s="201" t="s">
        <v>81</v>
      </c>
      <c r="AV271" s="12" t="s">
        <v>79</v>
      </c>
      <c r="AW271" s="12" t="s">
        <v>35</v>
      </c>
      <c r="AX271" s="12" t="s">
        <v>71</v>
      </c>
      <c r="AY271" s="201" t="s">
        <v>128</v>
      </c>
    </row>
    <row r="272" spans="2:65" s="11" customFormat="1">
      <c r="B272" s="187"/>
      <c r="D272" s="198" t="s">
        <v>138</v>
      </c>
      <c r="E272" s="196" t="s">
        <v>5</v>
      </c>
      <c r="F272" s="206" t="s">
        <v>627</v>
      </c>
      <c r="H272" s="207">
        <v>2.46</v>
      </c>
      <c r="I272" s="192"/>
      <c r="L272" s="187"/>
      <c r="M272" s="193"/>
      <c r="N272" s="194"/>
      <c r="O272" s="194"/>
      <c r="P272" s="194"/>
      <c r="Q272" s="194"/>
      <c r="R272" s="194"/>
      <c r="S272" s="194"/>
      <c r="T272" s="195"/>
      <c r="AT272" s="196" t="s">
        <v>138</v>
      </c>
      <c r="AU272" s="196" t="s">
        <v>81</v>
      </c>
      <c r="AV272" s="11" t="s">
        <v>81</v>
      </c>
      <c r="AW272" s="11" t="s">
        <v>35</v>
      </c>
      <c r="AX272" s="11" t="s">
        <v>71</v>
      </c>
      <c r="AY272" s="196" t="s">
        <v>128</v>
      </c>
    </row>
    <row r="273" spans="2:65" s="11" customFormat="1">
      <c r="B273" s="187"/>
      <c r="D273" s="198" t="s">
        <v>138</v>
      </c>
      <c r="E273" s="196" t="s">
        <v>5</v>
      </c>
      <c r="F273" s="206" t="s">
        <v>628</v>
      </c>
      <c r="H273" s="207">
        <v>4.7969999999999997</v>
      </c>
      <c r="I273" s="192"/>
      <c r="L273" s="187"/>
      <c r="M273" s="193"/>
      <c r="N273" s="194"/>
      <c r="O273" s="194"/>
      <c r="P273" s="194"/>
      <c r="Q273" s="194"/>
      <c r="R273" s="194"/>
      <c r="S273" s="194"/>
      <c r="T273" s="195"/>
      <c r="AT273" s="196" t="s">
        <v>138</v>
      </c>
      <c r="AU273" s="196" t="s">
        <v>81</v>
      </c>
      <c r="AV273" s="11" t="s">
        <v>81</v>
      </c>
      <c r="AW273" s="11" t="s">
        <v>35</v>
      </c>
      <c r="AX273" s="11" t="s">
        <v>71</v>
      </c>
      <c r="AY273" s="196" t="s">
        <v>128</v>
      </c>
    </row>
    <row r="274" spans="2:65" s="11" customFormat="1">
      <c r="B274" s="187"/>
      <c r="D274" s="198" t="s">
        <v>138</v>
      </c>
      <c r="E274" s="196" t="s">
        <v>5</v>
      </c>
      <c r="F274" s="206" t="s">
        <v>629</v>
      </c>
      <c r="H274" s="207">
        <v>11.917999999999999</v>
      </c>
      <c r="I274" s="192"/>
      <c r="L274" s="187"/>
      <c r="M274" s="193"/>
      <c r="N274" s="194"/>
      <c r="O274" s="194"/>
      <c r="P274" s="194"/>
      <c r="Q274" s="194"/>
      <c r="R274" s="194"/>
      <c r="S274" s="194"/>
      <c r="T274" s="195"/>
      <c r="AT274" s="196" t="s">
        <v>138</v>
      </c>
      <c r="AU274" s="196" t="s">
        <v>81</v>
      </c>
      <c r="AV274" s="11" t="s">
        <v>81</v>
      </c>
      <c r="AW274" s="11" t="s">
        <v>35</v>
      </c>
      <c r="AX274" s="11" t="s">
        <v>71</v>
      </c>
      <c r="AY274" s="196" t="s">
        <v>128</v>
      </c>
    </row>
    <row r="275" spans="2:65" s="13" customFormat="1">
      <c r="B275" s="208"/>
      <c r="D275" s="188" t="s">
        <v>138</v>
      </c>
      <c r="E275" s="209" t="s">
        <v>5</v>
      </c>
      <c r="F275" s="210" t="s">
        <v>147</v>
      </c>
      <c r="H275" s="211">
        <v>19.175000000000001</v>
      </c>
      <c r="I275" s="212"/>
      <c r="L275" s="208"/>
      <c r="M275" s="213"/>
      <c r="N275" s="214"/>
      <c r="O275" s="214"/>
      <c r="P275" s="214"/>
      <c r="Q275" s="214"/>
      <c r="R275" s="214"/>
      <c r="S275" s="214"/>
      <c r="T275" s="215"/>
      <c r="AT275" s="216" t="s">
        <v>138</v>
      </c>
      <c r="AU275" s="216" t="s">
        <v>81</v>
      </c>
      <c r="AV275" s="13" t="s">
        <v>136</v>
      </c>
      <c r="AW275" s="13" t="s">
        <v>35</v>
      </c>
      <c r="AX275" s="13" t="s">
        <v>79</v>
      </c>
      <c r="AY275" s="216" t="s">
        <v>128</v>
      </c>
    </row>
    <row r="276" spans="2:65" s="1" customFormat="1" ht="25.5" customHeight="1">
      <c r="B276" s="174"/>
      <c r="C276" s="237" t="s">
        <v>630</v>
      </c>
      <c r="D276" s="237" t="s">
        <v>507</v>
      </c>
      <c r="E276" s="238" t="s">
        <v>631</v>
      </c>
      <c r="F276" s="239" t="s">
        <v>632</v>
      </c>
      <c r="G276" s="240" t="s">
        <v>150</v>
      </c>
      <c r="H276" s="241">
        <v>39.884</v>
      </c>
      <c r="I276" s="242"/>
      <c r="J276" s="243">
        <f>ROUND(I276*H276,2)</f>
        <v>0</v>
      </c>
      <c r="K276" s="239" t="s">
        <v>135</v>
      </c>
      <c r="L276" s="244"/>
      <c r="M276" s="245" t="s">
        <v>5</v>
      </c>
      <c r="N276" s="246" t="s">
        <v>42</v>
      </c>
      <c r="O276" s="42"/>
      <c r="P276" s="184">
        <f>O276*H276</f>
        <v>0</v>
      </c>
      <c r="Q276" s="184">
        <v>4.0000000000000001E-3</v>
      </c>
      <c r="R276" s="184">
        <f>Q276*H276</f>
        <v>0.15953600000000001</v>
      </c>
      <c r="S276" s="184">
        <v>0</v>
      </c>
      <c r="T276" s="185">
        <f>S276*H276</f>
        <v>0</v>
      </c>
      <c r="AR276" s="24" t="s">
        <v>341</v>
      </c>
      <c r="AT276" s="24" t="s">
        <v>507</v>
      </c>
      <c r="AU276" s="24" t="s">
        <v>81</v>
      </c>
      <c r="AY276" s="24" t="s">
        <v>128</v>
      </c>
      <c r="BE276" s="186">
        <f>IF(N276="základní",J276,0)</f>
        <v>0</v>
      </c>
      <c r="BF276" s="186">
        <f>IF(N276="snížená",J276,0)</f>
        <v>0</v>
      </c>
      <c r="BG276" s="186">
        <f>IF(N276="zákl. přenesená",J276,0)</f>
        <v>0</v>
      </c>
      <c r="BH276" s="186">
        <f>IF(N276="sníž. přenesená",J276,0)</f>
        <v>0</v>
      </c>
      <c r="BI276" s="186">
        <f>IF(N276="nulová",J276,0)</f>
        <v>0</v>
      </c>
      <c r="BJ276" s="24" t="s">
        <v>79</v>
      </c>
      <c r="BK276" s="186">
        <f>ROUND(I276*H276,2)</f>
        <v>0</v>
      </c>
      <c r="BL276" s="24" t="s">
        <v>239</v>
      </c>
      <c r="BM276" s="24" t="s">
        <v>633</v>
      </c>
    </row>
    <row r="277" spans="2:65" s="11" customFormat="1">
      <c r="B277" s="187"/>
      <c r="D277" s="188" t="s">
        <v>138</v>
      </c>
      <c r="E277" s="189" t="s">
        <v>5</v>
      </c>
      <c r="F277" s="190" t="s">
        <v>634</v>
      </c>
      <c r="H277" s="191">
        <v>39.884</v>
      </c>
      <c r="I277" s="192"/>
      <c r="L277" s="187"/>
      <c r="M277" s="193"/>
      <c r="N277" s="194"/>
      <c r="O277" s="194"/>
      <c r="P277" s="194"/>
      <c r="Q277" s="194"/>
      <c r="R277" s="194"/>
      <c r="S277" s="194"/>
      <c r="T277" s="195"/>
      <c r="AT277" s="196" t="s">
        <v>138</v>
      </c>
      <c r="AU277" s="196" t="s">
        <v>81</v>
      </c>
      <c r="AV277" s="11" t="s">
        <v>81</v>
      </c>
      <c r="AW277" s="11" t="s">
        <v>35</v>
      </c>
      <c r="AX277" s="11" t="s">
        <v>79</v>
      </c>
      <c r="AY277" s="196" t="s">
        <v>128</v>
      </c>
    </row>
    <row r="278" spans="2:65" s="1" customFormat="1" ht="25.5" customHeight="1">
      <c r="B278" s="174"/>
      <c r="C278" s="175" t="s">
        <v>635</v>
      </c>
      <c r="D278" s="175" t="s">
        <v>131</v>
      </c>
      <c r="E278" s="176" t="s">
        <v>636</v>
      </c>
      <c r="F278" s="177" t="s">
        <v>637</v>
      </c>
      <c r="G278" s="178" t="s">
        <v>150</v>
      </c>
      <c r="H278" s="179">
        <v>184.648</v>
      </c>
      <c r="I278" s="180"/>
      <c r="J278" s="181">
        <f>ROUND(I278*H278,2)</f>
        <v>0</v>
      </c>
      <c r="K278" s="177" t="s">
        <v>135</v>
      </c>
      <c r="L278" s="41"/>
      <c r="M278" s="182" t="s">
        <v>5</v>
      </c>
      <c r="N278" s="183" t="s">
        <v>42</v>
      </c>
      <c r="O278" s="42"/>
      <c r="P278" s="184">
        <f>O278*H278</f>
        <v>0</v>
      </c>
      <c r="Q278" s="184">
        <v>0</v>
      </c>
      <c r="R278" s="184">
        <f>Q278*H278</f>
        <v>0</v>
      </c>
      <c r="S278" s="184">
        <v>0</v>
      </c>
      <c r="T278" s="185">
        <f>S278*H278</f>
        <v>0</v>
      </c>
      <c r="AR278" s="24" t="s">
        <v>239</v>
      </c>
      <c r="AT278" s="24" t="s">
        <v>131</v>
      </c>
      <c r="AU278" s="24" t="s">
        <v>81</v>
      </c>
      <c r="AY278" s="24" t="s">
        <v>128</v>
      </c>
      <c r="BE278" s="186">
        <f>IF(N278="základní",J278,0)</f>
        <v>0</v>
      </c>
      <c r="BF278" s="186">
        <f>IF(N278="snížená",J278,0)</f>
        <v>0</v>
      </c>
      <c r="BG278" s="186">
        <f>IF(N278="zákl. přenesená",J278,0)</f>
        <v>0</v>
      </c>
      <c r="BH278" s="186">
        <f>IF(N278="sníž. přenesená",J278,0)</f>
        <v>0</v>
      </c>
      <c r="BI278" s="186">
        <f>IF(N278="nulová",J278,0)</f>
        <v>0</v>
      </c>
      <c r="BJ278" s="24" t="s">
        <v>79</v>
      </c>
      <c r="BK278" s="186">
        <f>ROUND(I278*H278,2)</f>
        <v>0</v>
      </c>
      <c r="BL278" s="24" t="s">
        <v>239</v>
      </c>
      <c r="BM278" s="24" t="s">
        <v>638</v>
      </c>
    </row>
    <row r="279" spans="2:65" s="11" customFormat="1">
      <c r="B279" s="187"/>
      <c r="D279" s="198" t="s">
        <v>138</v>
      </c>
      <c r="E279" s="196" t="s">
        <v>5</v>
      </c>
      <c r="F279" s="206" t="s">
        <v>639</v>
      </c>
      <c r="H279" s="207">
        <v>79.311999999999998</v>
      </c>
      <c r="I279" s="192"/>
      <c r="L279" s="187"/>
      <c r="M279" s="193"/>
      <c r="N279" s="194"/>
      <c r="O279" s="194"/>
      <c r="P279" s="194"/>
      <c r="Q279" s="194"/>
      <c r="R279" s="194"/>
      <c r="S279" s="194"/>
      <c r="T279" s="195"/>
      <c r="AT279" s="196" t="s">
        <v>138</v>
      </c>
      <c r="AU279" s="196" t="s">
        <v>81</v>
      </c>
      <c r="AV279" s="11" t="s">
        <v>81</v>
      </c>
      <c r="AW279" s="11" t="s">
        <v>35</v>
      </c>
      <c r="AX279" s="11" t="s">
        <v>71</v>
      </c>
      <c r="AY279" s="196" t="s">
        <v>128</v>
      </c>
    </row>
    <row r="280" spans="2:65" s="11" customFormat="1">
      <c r="B280" s="187"/>
      <c r="D280" s="198" t="s">
        <v>138</v>
      </c>
      <c r="E280" s="196" t="s">
        <v>5</v>
      </c>
      <c r="F280" s="206" t="s">
        <v>640</v>
      </c>
      <c r="H280" s="207">
        <v>105.336</v>
      </c>
      <c r="I280" s="192"/>
      <c r="L280" s="187"/>
      <c r="M280" s="193"/>
      <c r="N280" s="194"/>
      <c r="O280" s="194"/>
      <c r="P280" s="194"/>
      <c r="Q280" s="194"/>
      <c r="R280" s="194"/>
      <c r="S280" s="194"/>
      <c r="T280" s="195"/>
      <c r="AT280" s="196" t="s">
        <v>138</v>
      </c>
      <c r="AU280" s="196" t="s">
        <v>81</v>
      </c>
      <c r="AV280" s="11" t="s">
        <v>81</v>
      </c>
      <c r="AW280" s="11" t="s">
        <v>35</v>
      </c>
      <c r="AX280" s="11" t="s">
        <v>71</v>
      </c>
      <c r="AY280" s="196" t="s">
        <v>128</v>
      </c>
    </row>
    <row r="281" spans="2:65" s="12" customFormat="1">
      <c r="B281" s="197"/>
      <c r="D281" s="198" t="s">
        <v>138</v>
      </c>
      <c r="E281" s="199" t="s">
        <v>5</v>
      </c>
      <c r="F281" s="200" t="s">
        <v>641</v>
      </c>
      <c r="H281" s="201" t="s">
        <v>5</v>
      </c>
      <c r="I281" s="202"/>
      <c r="L281" s="197"/>
      <c r="M281" s="203"/>
      <c r="N281" s="204"/>
      <c r="O281" s="204"/>
      <c r="P281" s="204"/>
      <c r="Q281" s="204"/>
      <c r="R281" s="204"/>
      <c r="S281" s="204"/>
      <c r="T281" s="205"/>
      <c r="AT281" s="201" t="s">
        <v>138</v>
      </c>
      <c r="AU281" s="201" t="s">
        <v>81</v>
      </c>
      <c r="AV281" s="12" t="s">
        <v>79</v>
      </c>
      <c r="AW281" s="12" t="s">
        <v>35</v>
      </c>
      <c r="AX281" s="12" t="s">
        <v>71</v>
      </c>
      <c r="AY281" s="201" t="s">
        <v>128</v>
      </c>
    </row>
    <row r="282" spans="2:65" s="13" customFormat="1">
      <c r="B282" s="208"/>
      <c r="D282" s="188" t="s">
        <v>138</v>
      </c>
      <c r="E282" s="209" t="s">
        <v>5</v>
      </c>
      <c r="F282" s="210" t="s">
        <v>147</v>
      </c>
      <c r="H282" s="211">
        <v>184.648</v>
      </c>
      <c r="I282" s="212"/>
      <c r="L282" s="208"/>
      <c r="M282" s="213"/>
      <c r="N282" s="214"/>
      <c r="O282" s="214"/>
      <c r="P282" s="214"/>
      <c r="Q282" s="214"/>
      <c r="R282" s="214"/>
      <c r="S282" s="214"/>
      <c r="T282" s="215"/>
      <c r="AT282" s="216" t="s">
        <v>138</v>
      </c>
      <c r="AU282" s="216" t="s">
        <v>81</v>
      </c>
      <c r="AV282" s="13" t="s">
        <v>136</v>
      </c>
      <c r="AW282" s="13" t="s">
        <v>35</v>
      </c>
      <c r="AX282" s="13" t="s">
        <v>79</v>
      </c>
      <c r="AY282" s="216" t="s">
        <v>128</v>
      </c>
    </row>
    <row r="283" spans="2:65" s="1" customFormat="1" ht="25.5" customHeight="1">
      <c r="B283" s="174"/>
      <c r="C283" s="237" t="s">
        <v>642</v>
      </c>
      <c r="D283" s="237" t="s">
        <v>507</v>
      </c>
      <c r="E283" s="238" t="s">
        <v>643</v>
      </c>
      <c r="F283" s="239" t="s">
        <v>644</v>
      </c>
      <c r="G283" s="240" t="s">
        <v>150</v>
      </c>
      <c r="H283" s="241">
        <v>188.34100000000001</v>
      </c>
      <c r="I283" s="242"/>
      <c r="J283" s="243">
        <f>ROUND(I283*H283,2)</f>
        <v>0</v>
      </c>
      <c r="K283" s="239" t="s">
        <v>135</v>
      </c>
      <c r="L283" s="244"/>
      <c r="M283" s="245" t="s">
        <v>5</v>
      </c>
      <c r="N283" s="246" t="s">
        <v>42</v>
      </c>
      <c r="O283" s="42"/>
      <c r="P283" s="184">
        <f>O283*H283</f>
        <v>0</v>
      </c>
      <c r="Q283" s="184">
        <v>3.0000000000000001E-3</v>
      </c>
      <c r="R283" s="184">
        <f>Q283*H283</f>
        <v>0.56502300000000005</v>
      </c>
      <c r="S283" s="184">
        <v>0</v>
      </c>
      <c r="T283" s="185">
        <f>S283*H283</f>
        <v>0</v>
      </c>
      <c r="AR283" s="24" t="s">
        <v>341</v>
      </c>
      <c r="AT283" s="24" t="s">
        <v>507</v>
      </c>
      <c r="AU283" s="24" t="s">
        <v>81</v>
      </c>
      <c r="AY283" s="24" t="s">
        <v>128</v>
      </c>
      <c r="BE283" s="186">
        <f>IF(N283="základní",J283,0)</f>
        <v>0</v>
      </c>
      <c r="BF283" s="186">
        <f>IF(N283="snížená",J283,0)</f>
        <v>0</v>
      </c>
      <c r="BG283" s="186">
        <f>IF(N283="zákl. přenesená",J283,0)</f>
        <v>0</v>
      </c>
      <c r="BH283" s="186">
        <f>IF(N283="sníž. přenesená",J283,0)</f>
        <v>0</v>
      </c>
      <c r="BI283" s="186">
        <f>IF(N283="nulová",J283,0)</f>
        <v>0</v>
      </c>
      <c r="BJ283" s="24" t="s">
        <v>79</v>
      </c>
      <c r="BK283" s="186">
        <f>ROUND(I283*H283,2)</f>
        <v>0</v>
      </c>
      <c r="BL283" s="24" t="s">
        <v>239</v>
      </c>
      <c r="BM283" s="24" t="s">
        <v>645</v>
      </c>
    </row>
    <row r="284" spans="2:65" s="11" customFormat="1">
      <c r="B284" s="187"/>
      <c r="D284" s="188" t="s">
        <v>138</v>
      </c>
      <c r="F284" s="190" t="s">
        <v>646</v>
      </c>
      <c r="H284" s="191">
        <v>188.34100000000001</v>
      </c>
      <c r="I284" s="192"/>
      <c r="L284" s="187"/>
      <c r="M284" s="193"/>
      <c r="N284" s="194"/>
      <c r="O284" s="194"/>
      <c r="P284" s="194"/>
      <c r="Q284" s="194"/>
      <c r="R284" s="194"/>
      <c r="S284" s="194"/>
      <c r="T284" s="195"/>
      <c r="AT284" s="196" t="s">
        <v>138</v>
      </c>
      <c r="AU284" s="196" t="s">
        <v>81</v>
      </c>
      <c r="AV284" s="11" t="s">
        <v>81</v>
      </c>
      <c r="AW284" s="11" t="s">
        <v>6</v>
      </c>
      <c r="AX284" s="11" t="s">
        <v>79</v>
      </c>
      <c r="AY284" s="196" t="s">
        <v>128</v>
      </c>
    </row>
    <row r="285" spans="2:65" s="1" customFormat="1" ht="38.25" customHeight="1">
      <c r="B285" s="174"/>
      <c r="C285" s="175" t="s">
        <v>647</v>
      </c>
      <c r="D285" s="175" t="s">
        <v>131</v>
      </c>
      <c r="E285" s="176" t="s">
        <v>648</v>
      </c>
      <c r="F285" s="177" t="s">
        <v>649</v>
      </c>
      <c r="G285" s="178" t="s">
        <v>134</v>
      </c>
      <c r="H285" s="179">
        <v>1.488</v>
      </c>
      <c r="I285" s="180"/>
      <c r="J285" s="181">
        <f>ROUND(I285*H285,2)</f>
        <v>0</v>
      </c>
      <c r="K285" s="177" t="s">
        <v>135</v>
      </c>
      <c r="L285" s="41"/>
      <c r="M285" s="182" t="s">
        <v>5</v>
      </c>
      <c r="N285" s="183" t="s">
        <v>42</v>
      </c>
      <c r="O285" s="42"/>
      <c r="P285" s="184">
        <f>O285*H285</f>
        <v>0</v>
      </c>
      <c r="Q285" s="184">
        <v>0</v>
      </c>
      <c r="R285" s="184">
        <f>Q285*H285</f>
        <v>0</v>
      </c>
      <c r="S285" s="184">
        <v>0</v>
      </c>
      <c r="T285" s="185">
        <f>S285*H285</f>
        <v>0</v>
      </c>
      <c r="AR285" s="24" t="s">
        <v>239</v>
      </c>
      <c r="AT285" s="24" t="s">
        <v>131</v>
      </c>
      <c r="AU285" s="24" t="s">
        <v>81</v>
      </c>
      <c r="AY285" s="24" t="s">
        <v>128</v>
      </c>
      <c r="BE285" s="186">
        <f>IF(N285="základní",J285,0)</f>
        <v>0</v>
      </c>
      <c r="BF285" s="186">
        <f>IF(N285="snížená",J285,0)</f>
        <v>0</v>
      </c>
      <c r="BG285" s="186">
        <f>IF(N285="zákl. přenesená",J285,0)</f>
        <v>0</v>
      </c>
      <c r="BH285" s="186">
        <f>IF(N285="sníž. přenesená",J285,0)</f>
        <v>0</v>
      </c>
      <c r="BI285" s="186">
        <f>IF(N285="nulová",J285,0)</f>
        <v>0</v>
      </c>
      <c r="BJ285" s="24" t="s">
        <v>79</v>
      </c>
      <c r="BK285" s="186">
        <f>ROUND(I285*H285,2)</f>
        <v>0</v>
      </c>
      <c r="BL285" s="24" t="s">
        <v>239</v>
      </c>
      <c r="BM285" s="24" t="s">
        <v>650</v>
      </c>
    </row>
    <row r="286" spans="2:65" s="10" customFormat="1" ht="29.85" customHeight="1">
      <c r="B286" s="160"/>
      <c r="D286" s="171" t="s">
        <v>70</v>
      </c>
      <c r="E286" s="172" t="s">
        <v>651</v>
      </c>
      <c r="F286" s="172" t="s">
        <v>652</v>
      </c>
      <c r="I286" s="163"/>
      <c r="J286" s="173">
        <f>BK286</f>
        <v>0</v>
      </c>
      <c r="L286" s="160"/>
      <c r="M286" s="165"/>
      <c r="N286" s="166"/>
      <c r="O286" s="166"/>
      <c r="P286" s="167">
        <f>P287</f>
        <v>0</v>
      </c>
      <c r="Q286" s="166"/>
      <c r="R286" s="167">
        <f>R287</f>
        <v>0</v>
      </c>
      <c r="S286" s="166"/>
      <c r="T286" s="168">
        <f>T287</f>
        <v>0</v>
      </c>
      <c r="AR286" s="161" t="s">
        <v>81</v>
      </c>
      <c r="AT286" s="169" t="s">
        <v>70</v>
      </c>
      <c r="AU286" s="169" t="s">
        <v>79</v>
      </c>
      <c r="AY286" s="161" t="s">
        <v>128</v>
      </c>
      <c r="BK286" s="170">
        <f>BK287</f>
        <v>0</v>
      </c>
    </row>
    <row r="287" spans="2:65" s="1" customFormat="1" ht="16.5" customHeight="1">
      <c r="B287" s="174"/>
      <c r="C287" s="175" t="s">
        <v>653</v>
      </c>
      <c r="D287" s="175" t="s">
        <v>131</v>
      </c>
      <c r="E287" s="176" t="s">
        <v>654</v>
      </c>
      <c r="F287" s="177" t="s">
        <v>655</v>
      </c>
      <c r="G287" s="178" t="s">
        <v>656</v>
      </c>
      <c r="H287" s="179">
        <v>1</v>
      </c>
      <c r="I287" s="180"/>
      <c r="J287" s="181">
        <f>ROUND(I287*H287,2)</f>
        <v>0</v>
      </c>
      <c r="K287" s="177" t="s">
        <v>5</v>
      </c>
      <c r="L287" s="41"/>
      <c r="M287" s="182" t="s">
        <v>5</v>
      </c>
      <c r="N287" s="183" t="s">
        <v>42</v>
      </c>
      <c r="O287" s="42"/>
      <c r="P287" s="184">
        <f>O287*H287</f>
        <v>0</v>
      </c>
      <c r="Q287" s="184">
        <v>0</v>
      </c>
      <c r="R287" s="184">
        <f>Q287*H287</f>
        <v>0</v>
      </c>
      <c r="S287" s="184">
        <v>0</v>
      </c>
      <c r="T287" s="185">
        <f>S287*H287</f>
        <v>0</v>
      </c>
      <c r="AR287" s="24" t="s">
        <v>239</v>
      </c>
      <c r="AT287" s="24" t="s">
        <v>131</v>
      </c>
      <c r="AU287" s="24" t="s">
        <v>81</v>
      </c>
      <c r="AY287" s="24" t="s">
        <v>128</v>
      </c>
      <c r="BE287" s="186">
        <f>IF(N287="základní",J287,0)</f>
        <v>0</v>
      </c>
      <c r="BF287" s="186">
        <f>IF(N287="snížená",J287,0)</f>
        <v>0</v>
      </c>
      <c r="BG287" s="186">
        <f>IF(N287="zákl. přenesená",J287,0)</f>
        <v>0</v>
      </c>
      <c r="BH287" s="186">
        <f>IF(N287="sníž. přenesená",J287,0)</f>
        <v>0</v>
      </c>
      <c r="BI287" s="186">
        <f>IF(N287="nulová",J287,0)</f>
        <v>0</v>
      </c>
      <c r="BJ287" s="24" t="s">
        <v>79</v>
      </c>
      <c r="BK287" s="186">
        <f>ROUND(I287*H287,2)</f>
        <v>0</v>
      </c>
      <c r="BL287" s="24" t="s">
        <v>239</v>
      </c>
      <c r="BM287" s="24" t="s">
        <v>657</v>
      </c>
    </row>
    <row r="288" spans="2:65" s="10" customFormat="1" ht="29.85" customHeight="1">
      <c r="B288" s="160"/>
      <c r="D288" s="171" t="s">
        <v>70</v>
      </c>
      <c r="E288" s="172" t="s">
        <v>658</v>
      </c>
      <c r="F288" s="172" t="s">
        <v>659</v>
      </c>
      <c r="I288" s="163"/>
      <c r="J288" s="173">
        <f>BK288</f>
        <v>0</v>
      </c>
      <c r="L288" s="160"/>
      <c r="M288" s="165"/>
      <c r="N288" s="166"/>
      <c r="O288" s="166"/>
      <c r="P288" s="167">
        <f>P289</f>
        <v>0</v>
      </c>
      <c r="Q288" s="166"/>
      <c r="R288" s="167">
        <f>R289</f>
        <v>0</v>
      </c>
      <c r="S288" s="166"/>
      <c r="T288" s="168">
        <f>T289</f>
        <v>0</v>
      </c>
      <c r="AR288" s="161" t="s">
        <v>81</v>
      </c>
      <c r="AT288" s="169" t="s">
        <v>70</v>
      </c>
      <c r="AU288" s="169" t="s">
        <v>79</v>
      </c>
      <c r="AY288" s="161" t="s">
        <v>128</v>
      </c>
      <c r="BK288" s="170">
        <f>BK289</f>
        <v>0</v>
      </c>
    </row>
    <row r="289" spans="2:65" s="1" customFormat="1" ht="16.5" customHeight="1">
      <c r="B289" s="174"/>
      <c r="C289" s="175" t="s">
        <v>660</v>
      </c>
      <c r="D289" s="175" t="s">
        <v>131</v>
      </c>
      <c r="E289" s="176" t="s">
        <v>658</v>
      </c>
      <c r="F289" s="177" t="s">
        <v>661</v>
      </c>
      <c r="G289" s="178" t="s">
        <v>656</v>
      </c>
      <c r="H289" s="179">
        <v>1</v>
      </c>
      <c r="I289" s="180"/>
      <c r="J289" s="181">
        <f>ROUND(I289*H289,2)</f>
        <v>0</v>
      </c>
      <c r="K289" s="177" t="s">
        <v>5</v>
      </c>
      <c r="L289" s="41"/>
      <c r="M289" s="182" t="s">
        <v>5</v>
      </c>
      <c r="N289" s="183" t="s">
        <v>42</v>
      </c>
      <c r="O289" s="42"/>
      <c r="P289" s="184">
        <f>O289*H289</f>
        <v>0</v>
      </c>
      <c r="Q289" s="184">
        <v>0</v>
      </c>
      <c r="R289" s="184">
        <f>Q289*H289</f>
        <v>0</v>
      </c>
      <c r="S289" s="184">
        <v>0</v>
      </c>
      <c r="T289" s="185">
        <f>S289*H289</f>
        <v>0</v>
      </c>
      <c r="AR289" s="24" t="s">
        <v>239</v>
      </c>
      <c r="AT289" s="24" t="s">
        <v>131</v>
      </c>
      <c r="AU289" s="24" t="s">
        <v>81</v>
      </c>
      <c r="AY289" s="24" t="s">
        <v>128</v>
      </c>
      <c r="BE289" s="186">
        <f>IF(N289="základní",J289,0)</f>
        <v>0</v>
      </c>
      <c r="BF289" s="186">
        <f>IF(N289="snížená",J289,0)</f>
        <v>0</v>
      </c>
      <c r="BG289" s="186">
        <f>IF(N289="zákl. přenesená",J289,0)</f>
        <v>0</v>
      </c>
      <c r="BH289" s="186">
        <f>IF(N289="sníž. přenesená",J289,0)</f>
        <v>0</v>
      </c>
      <c r="BI289" s="186">
        <f>IF(N289="nulová",J289,0)</f>
        <v>0</v>
      </c>
      <c r="BJ289" s="24" t="s">
        <v>79</v>
      </c>
      <c r="BK289" s="186">
        <f>ROUND(I289*H289,2)</f>
        <v>0</v>
      </c>
      <c r="BL289" s="24" t="s">
        <v>239</v>
      </c>
      <c r="BM289" s="24" t="s">
        <v>662</v>
      </c>
    </row>
    <row r="290" spans="2:65" s="10" customFormat="1" ht="29.85" customHeight="1">
      <c r="B290" s="160"/>
      <c r="D290" s="171" t="s">
        <v>70</v>
      </c>
      <c r="E290" s="172" t="s">
        <v>285</v>
      </c>
      <c r="F290" s="172" t="s">
        <v>286</v>
      </c>
      <c r="I290" s="163"/>
      <c r="J290" s="173">
        <f>BK290</f>
        <v>0</v>
      </c>
      <c r="L290" s="160"/>
      <c r="M290" s="165"/>
      <c r="N290" s="166"/>
      <c r="O290" s="166"/>
      <c r="P290" s="167">
        <f>SUM(P291:P323)</f>
        <v>0</v>
      </c>
      <c r="Q290" s="166"/>
      <c r="R290" s="167">
        <f>SUM(R291:R323)</f>
        <v>5.2389424</v>
      </c>
      <c r="S290" s="166"/>
      <c r="T290" s="168">
        <f>SUM(T291:T323)</f>
        <v>0</v>
      </c>
      <c r="AR290" s="161" t="s">
        <v>81</v>
      </c>
      <c r="AT290" s="169" t="s">
        <v>70</v>
      </c>
      <c r="AU290" s="169" t="s">
        <v>79</v>
      </c>
      <c r="AY290" s="161" t="s">
        <v>128</v>
      </c>
      <c r="BK290" s="170">
        <f>SUM(BK291:BK323)</f>
        <v>0</v>
      </c>
    </row>
    <row r="291" spans="2:65" s="1" customFormat="1" ht="25.5" customHeight="1">
      <c r="B291" s="174"/>
      <c r="C291" s="175" t="s">
        <v>663</v>
      </c>
      <c r="D291" s="175" t="s">
        <v>131</v>
      </c>
      <c r="E291" s="176" t="s">
        <v>664</v>
      </c>
      <c r="F291" s="177" t="s">
        <v>665</v>
      </c>
      <c r="G291" s="178" t="s">
        <v>231</v>
      </c>
      <c r="H291" s="179">
        <v>48.4</v>
      </c>
      <c r="I291" s="180"/>
      <c r="J291" s="181">
        <f>ROUND(I291*H291,2)</f>
        <v>0</v>
      </c>
      <c r="K291" s="177" t="s">
        <v>135</v>
      </c>
      <c r="L291" s="41"/>
      <c r="M291" s="182" t="s">
        <v>5</v>
      </c>
      <c r="N291" s="183" t="s">
        <v>42</v>
      </c>
      <c r="O291" s="42"/>
      <c r="P291" s="184">
        <f>O291*H291</f>
        <v>0</v>
      </c>
      <c r="Q291" s="184">
        <v>0</v>
      </c>
      <c r="R291" s="184">
        <f>Q291*H291</f>
        <v>0</v>
      </c>
      <c r="S291" s="184">
        <v>0</v>
      </c>
      <c r="T291" s="185">
        <f>S291*H291</f>
        <v>0</v>
      </c>
      <c r="AR291" s="24" t="s">
        <v>239</v>
      </c>
      <c r="AT291" s="24" t="s">
        <v>131</v>
      </c>
      <c r="AU291" s="24" t="s">
        <v>81</v>
      </c>
      <c r="AY291" s="24" t="s">
        <v>128</v>
      </c>
      <c r="BE291" s="186">
        <f>IF(N291="základní",J291,0)</f>
        <v>0</v>
      </c>
      <c r="BF291" s="186">
        <f>IF(N291="snížená",J291,0)</f>
        <v>0</v>
      </c>
      <c r="BG291" s="186">
        <f>IF(N291="zákl. přenesená",J291,0)</f>
        <v>0</v>
      </c>
      <c r="BH291" s="186">
        <f>IF(N291="sníž. přenesená",J291,0)</f>
        <v>0</v>
      </c>
      <c r="BI291" s="186">
        <f>IF(N291="nulová",J291,0)</f>
        <v>0</v>
      </c>
      <c r="BJ291" s="24" t="s">
        <v>79</v>
      </c>
      <c r="BK291" s="186">
        <f>ROUND(I291*H291,2)</f>
        <v>0</v>
      </c>
      <c r="BL291" s="24" t="s">
        <v>239</v>
      </c>
      <c r="BM291" s="24" t="s">
        <v>666</v>
      </c>
    </row>
    <row r="292" spans="2:65" s="12" customFormat="1">
      <c r="B292" s="197"/>
      <c r="D292" s="198" t="s">
        <v>138</v>
      </c>
      <c r="E292" s="199" t="s">
        <v>5</v>
      </c>
      <c r="F292" s="200" t="s">
        <v>667</v>
      </c>
      <c r="H292" s="201" t="s">
        <v>5</v>
      </c>
      <c r="I292" s="202"/>
      <c r="L292" s="197"/>
      <c r="M292" s="203"/>
      <c r="N292" s="204"/>
      <c r="O292" s="204"/>
      <c r="P292" s="204"/>
      <c r="Q292" s="204"/>
      <c r="R292" s="204"/>
      <c r="S292" s="204"/>
      <c r="T292" s="205"/>
      <c r="AT292" s="201" t="s">
        <v>138</v>
      </c>
      <c r="AU292" s="201" t="s">
        <v>81</v>
      </c>
      <c r="AV292" s="12" t="s">
        <v>79</v>
      </c>
      <c r="AW292" s="12" t="s">
        <v>35</v>
      </c>
      <c r="AX292" s="12" t="s">
        <v>71</v>
      </c>
      <c r="AY292" s="201" t="s">
        <v>128</v>
      </c>
    </row>
    <row r="293" spans="2:65" s="11" customFormat="1">
      <c r="B293" s="187"/>
      <c r="D293" s="198" t="s">
        <v>138</v>
      </c>
      <c r="E293" s="196" t="s">
        <v>5</v>
      </c>
      <c r="F293" s="206" t="s">
        <v>668</v>
      </c>
      <c r="H293" s="207">
        <v>22</v>
      </c>
      <c r="I293" s="192"/>
      <c r="L293" s="187"/>
      <c r="M293" s="193"/>
      <c r="N293" s="194"/>
      <c r="O293" s="194"/>
      <c r="P293" s="194"/>
      <c r="Q293" s="194"/>
      <c r="R293" s="194"/>
      <c r="S293" s="194"/>
      <c r="T293" s="195"/>
      <c r="AT293" s="196" t="s">
        <v>138</v>
      </c>
      <c r="AU293" s="196" t="s">
        <v>81</v>
      </c>
      <c r="AV293" s="11" t="s">
        <v>81</v>
      </c>
      <c r="AW293" s="11" t="s">
        <v>35</v>
      </c>
      <c r="AX293" s="11" t="s">
        <v>71</v>
      </c>
      <c r="AY293" s="196" t="s">
        <v>128</v>
      </c>
    </row>
    <row r="294" spans="2:65" s="11" customFormat="1">
      <c r="B294" s="187"/>
      <c r="D294" s="198" t="s">
        <v>138</v>
      </c>
      <c r="E294" s="196" t="s">
        <v>5</v>
      </c>
      <c r="F294" s="206" t="s">
        <v>669</v>
      </c>
      <c r="H294" s="207">
        <v>26.4</v>
      </c>
      <c r="I294" s="192"/>
      <c r="L294" s="187"/>
      <c r="M294" s="193"/>
      <c r="N294" s="194"/>
      <c r="O294" s="194"/>
      <c r="P294" s="194"/>
      <c r="Q294" s="194"/>
      <c r="R294" s="194"/>
      <c r="S294" s="194"/>
      <c r="T294" s="195"/>
      <c r="AT294" s="196" t="s">
        <v>138</v>
      </c>
      <c r="AU294" s="196" t="s">
        <v>81</v>
      </c>
      <c r="AV294" s="11" t="s">
        <v>81</v>
      </c>
      <c r="AW294" s="11" t="s">
        <v>35</v>
      </c>
      <c r="AX294" s="11" t="s">
        <v>71</v>
      </c>
      <c r="AY294" s="196" t="s">
        <v>128</v>
      </c>
    </row>
    <row r="295" spans="2:65" s="13" customFormat="1">
      <c r="B295" s="208"/>
      <c r="D295" s="188" t="s">
        <v>138</v>
      </c>
      <c r="E295" s="209" t="s">
        <v>5</v>
      </c>
      <c r="F295" s="210" t="s">
        <v>147</v>
      </c>
      <c r="H295" s="211">
        <v>48.4</v>
      </c>
      <c r="I295" s="212"/>
      <c r="L295" s="208"/>
      <c r="M295" s="213"/>
      <c r="N295" s="214"/>
      <c r="O295" s="214"/>
      <c r="P295" s="214"/>
      <c r="Q295" s="214"/>
      <c r="R295" s="214"/>
      <c r="S295" s="214"/>
      <c r="T295" s="215"/>
      <c r="AT295" s="216" t="s">
        <v>138</v>
      </c>
      <c r="AU295" s="216" t="s">
        <v>81</v>
      </c>
      <c r="AV295" s="13" t="s">
        <v>136</v>
      </c>
      <c r="AW295" s="13" t="s">
        <v>35</v>
      </c>
      <c r="AX295" s="13" t="s">
        <v>79</v>
      </c>
      <c r="AY295" s="216" t="s">
        <v>128</v>
      </c>
    </row>
    <row r="296" spans="2:65" s="1" customFormat="1" ht="16.5" customHeight="1">
      <c r="B296" s="174"/>
      <c r="C296" s="237" t="s">
        <v>670</v>
      </c>
      <c r="D296" s="237" t="s">
        <v>507</v>
      </c>
      <c r="E296" s="238" t="s">
        <v>671</v>
      </c>
      <c r="F296" s="239" t="s">
        <v>672</v>
      </c>
      <c r="G296" s="240" t="s">
        <v>213</v>
      </c>
      <c r="H296" s="241">
        <v>0.53200000000000003</v>
      </c>
      <c r="I296" s="242"/>
      <c r="J296" s="243">
        <f>ROUND(I296*H296,2)</f>
        <v>0</v>
      </c>
      <c r="K296" s="239" t="s">
        <v>135</v>
      </c>
      <c r="L296" s="244"/>
      <c r="M296" s="245" t="s">
        <v>5</v>
      </c>
      <c r="N296" s="246" t="s">
        <v>42</v>
      </c>
      <c r="O296" s="42"/>
      <c r="P296" s="184">
        <f>O296*H296</f>
        <v>0</v>
      </c>
      <c r="Q296" s="184">
        <v>0.55000000000000004</v>
      </c>
      <c r="R296" s="184">
        <f>Q296*H296</f>
        <v>0.29260000000000003</v>
      </c>
      <c r="S296" s="184">
        <v>0</v>
      </c>
      <c r="T296" s="185">
        <f>S296*H296</f>
        <v>0</v>
      </c>
      <c r="AR296" s="24" t="s">
        <v>341</v>
      </c>
      <c r="AT296" s="24" t="s">
        <v>507</v>
      </c>
      <c r="AU296" s="24" t="s">
        <v>81</v>
      </c>
      <c r="AY296" s="24" t="s">
        <v>128</v>
      </c>
      <c r="BE296" s="186">
        <f>IF(N296="základní",J296,0)</f>
        <v>0</v>
      </c>
      <c r="BF296" s="186">
        <f>IF(N296="snížená",J296,0)</f>
        <v>0</v>
      </c>
      <c r="BG296" s="186">
        <f>IF(N296="zákl. přenesená",J296,0)</f>
        <v>0</v>
      </c>
      <c r="BH296" s="186">
        <f>IF(N296="sníž. přenesená",J296,0)</f>
        <v>0</v>
      </c>
      <c r="BI296" s="186">
        <f>IF(N296="nulová",J296,0)</f>
        <v>0</v>
      </c>
      <c r="BJ296" s="24" t="s">
        <v>79</v>
      </c>
      <c r="BK296" s="186">
        <f>ROUND(I296*H296,2)</f>
        <v>0</v>
      </c>
      <c r="BL296" s="24" t="s">
        <v>239</v>
      </c>
      <c r="BM296" s="24" t="s">
        <v>673</v>
      </c>
    </row>
    <row r="297" spans="2:65" s="11" customFormat="1">
      <c r="B297" s="187"/>
      <c r="D297" s="188" t="s">
        <v>138</v>
      </c>
      <c r="E297" s="189" t="s">
        <v>5</v>
      </c>
      <c r="F297" s="190" t="s">
        <v>674</v>
      </c>
      <c r="H297" s="191">
        <v>0.53200000000000003</v>
      </c>
      <c r="I297" s="192"/>
      <c r="L297" s="187"/>
      <c r="M297" s="193"/>
      <c r="N297" s="194"/>
      <c r="O297" s="194"/>
      <c r="P297" s="194"/>
      <c r="Q297" s="194"/>
      <c r="R297" s="194"/>
      <c r="S297" s="194"/>
      <c r="T297" s="195"/>
      <c r="AT297" s="196" t="s">
        <v>138</v>
      </c>
      <c r="AU297" s="196" t="s">
        <v>81</v>
      </c>
      <c r="AV297" s="11" t="s">
        <v>81</v>
      </c>
      <c r="AW297" s="11" t="s">
        <v>35</v>
      </c>
      <c r="AX297" s="11" t="s">
        <v>79</v>
      </c>
      <c r="AY297" s="196" t="s">
        <v>128</v>
      </c>
    </row>
    <row r="298" spans="2:65" s="1" customFormat="1" ht="25.5" customHeight="1">
      <c r="B298" s="174"/>
      <c r="C298" s="175" t="s">
        <v>675</v>
      </c>
      <c r="D298" s="175" t="s">
        <v>131</v>
      </c>
      <c r="E298" s="176" t="s">
        <v>676</v>
      </c>
      <c r="F298" s="177" t="s">
        <v>677</v>
      </c>
      <c r="G298" s="178" t="s">
        <v>150</v>
      </c>
      <c r="H298" s="179">
        <v>168.76</v>
      </c>
      <c r="I298" s="180"/>
      <c r="J298" s="181">
        <f>ROUND(I298*H298,2)</f>
        <v>0</v>
      </c>
      <c r="K298" s="177" t="s">
        <v>135</v>
      </c>
      <c r="L298" s="41"/>
      <c r="M298" s="182" t="s">
        <v>5</v>
      </c>
      <c r="N298" s="183" t="s">
        <v>42</v>
      </c>
      <c r="O298" s="42"/>
      <c r="P298" s="184">
        <f>O298*H298</f>
        <v>0</v>
      </c>
      <c r="Q298" s="184">
        <v>1.5740000000000001E-2</v>
      </c>
      <c r="R298" s="184">
        <f>Q298*H298</f>
        <v>2.6562823999999998</v>
      </c>
      <c r="S298" s="184">
        <v>0</v>
      </c>
      <c r="T298" s="185">
        <f>S298*H298</f>
        <v>0</v>
      </c>
      <c r="AR298" s="24" t="s">
        <v>239</v>
      </c>
      <c r="AT298" s="24" t="s">
        <v>131</v>
      </c>
      <c r="AU298" s="24" t="s">
        <v>81</v>
      </c>
      <c r="AY298" s="24" t="s">
        <v>128</v>
      </c>
      <c r="BE298" s="186">
        <f>IF(N298="základní",J298,0)</f>
        <v>0</v>
      </c>
      <c r="BF298" s="186">
        <f>IF(N298="snížená",J298,0)</f>
        <v>0</v>
      </c>
      <c r="BG298" s="186">
        <f>IF(N298="zákl. přenesená",J298,0)</f>
        <v>0</v>
      </c>
      <c r="BH298" s="186">
        <f>IF(N298="sníž. přenesená",J298,0)</f>
        <v>0</v>
      </c>
      <c r="BI298" s="186">
        <f>IF(N298="nulová",J298,0)</f>
        <v>0</v>
      </c>
      <c r="BJ298" s="24" t="s">
        <v>79</v>
      </c>
      <c r="BK298" s="186">
        <f>ROUND(I298*H298,2)</f>
        <v>0</v>
      </c>
      <c r="BL298" s="24" t="s">
        <v>239</v>
      </c>
      <c r="BM298" s="24" t="s">
        <v>678</v>
      </c>
    </row>
    <row r="299" spans="2:65" s="11" customFormat="1">
      <c r="B299" s="187"/>
      <c r="D299" s="198" t="s">
        <v>138</v>
      </c>
      <c r="E299" s="196" t="s">
        <v>5</v>
      </c>
      <c r="F299" s="206" t="s">
        <v>679</v>
      </c>
      <c r="H299" s="207">
        <v>8.4</v>
      </c>
      <c r="I299" s="192"/>
      <c r="L299" s="187"/>
      <c r="M299" s="193"/>
      <c r="N299" s="194"/>
      <c r="O299" s="194"/>
      <c r="P299" s="194"/>
      <c r="Q299" s="194"/>
      <c r="R299" s="194"/>
      <c r="S299" s="194"/>
      <c r="T299" s="195"/>
      <c r="AT299" s="196" t="s">
        <v>138</v>
      </c>
      <c r="AU299" s="196" t="s">
        <v>81</v>
      </c>
      <c r="AV299" s="11" t="s">
        <v>81</v>
      </c>
      <c r="AW299" s="11" t="s">
        <v>35</v>
      </c>
      <c r="AX299" s="11" t="s">
        <v>71</v>
      </c>
      <c r="AY299" s="196" t="s">
        <v>128</v>
      </c>
    </row>
    <row r="300" spans="2:65" s="11" customFormat="1">
      <c r="B300" s="187"/>
      <c r="D300" s="198" t="s">
        <v>138</v>
      </c>
      <c r="E300" s="196" t="s">
        <v>5</v>
      </c>
      <c r="F300" s="206" t="s">
        <v>538</v>
      </c>
      <c r="H300" s="207">
        <v>6.92</v>
      </c>
      <c r="I300" s="192"/>
      <c r="L300" s="187"/>
      <c r="M300" s="193"/>
      <c r="N300" s="194"/>
      <c r="O300" s="194"/>
      <c r="P300" s="194"/>
      <c r="Q300" s="194"/>
      <c r="R300" s="194"/>
      <c r="S300" s="194"/>
      <c r="T300" s="195"/>
      <c r="AT300" s="196" t="s">
        <v>138</v>
      </c>
      <c r="AU300" s="196" t="s">
        <v>81</v>
      </c>
      <c r="AV300" s="11" t="s">
        <v>81</v>
      </c>
      <c r="AW300" s="11" t="s">
        <v>35</v>
      </c>
      <c r="AX300" s="11" t="s">
        <v>71</v>
      </c>
      <c r="AY300" s="196" t="s">
        <v>128</v>
      </c>
    </row>
    <row r="301" spans="2:65" s="11" customFormat="1">
      <c r="B301" s="187"/>
      <c r="D301" s="198" t="s">
        <v>138</v>
      </c>
      <c r="E301" s="196" t="s">
        <v>5</v>
      </c>
      <c r="F301" s="206" t="s">
        <v>539</v>
      </c>
      <c r="H301" s="207">
        <v>10.455</v>
      </c>
      <c r="I301" s="192"/>
      <c r="L301" s="187"/>
      <c r="M301" s="193"/>
      <c r="N301" s="194"/>
      <c r="O301" s="194"/>
      <c r="P301" s="194"/>
      <c r="Q301" s="194"/>
      <c r="R301" s="194"/>
      <c r="S301" s="194"/>
      <c r="T301" s="195"/>
      <c r="AT301" s="196" t="s">
        <v>138</v>
      </c>
      <c r="AU301" s="196" t="s">
        <v>81</v>
      </c>
      <c r="AV301" s="11" t="s">
        <v>81</v>
      </c>
      <c r="AW301" s="11" t="s">
        <v>35</v>
      </c>
      <c r="AX301" s="11" t="s">
        <v>71</v>
      </c>
      <c r="AY301" s="196" t="s">
        <v>128</v>
      </c>
    </row>
    <row r="302" spans="2:65" s="11" customFormat="1">
      <c r="B302" s="187"/>
      <c r="D302" s="198" t="s">
        <v>138</v>
      </c>
      <c r="E302" s="196" t="s">
        <v>5</v>
      </c>
      <c r="F302" s="206" t="s">
        <v>540</v>
      </c>
      <c r="H302" s="207">
        <v>6.92</v>
      </c>
      <c r="I302" s="192"/>
      <c r="L302" s="187"/>
      <c r="M302" s="193"/>
      <c r="N302" s="194"/>
      <c r="O302" s="194"/>
      <c r="P302" s="194"/>
      <c r="Q302" s="194"/>
      <c r="R302" s="194"/>
      <c r="S302" s="194"/>
      <c r="T302" s="195"/>
      <c r="AT302" s="196" t="s">
        <v>138</v>
      </c>
      <c r="AU302" s="196" t="s">
        <v>81</v>
      </c>
      <c r="AV302" s="11" t="s">
        <v>81</v>
      </c>
      <c r="AW302" s="11" t="s">
        <v>35</v>
      </c>
      <c r="AX302" s="11" t="s">
        <v>71</v>
      </c>
      <c r="AY302" s="196" t="s">
        <v>128</v>
      </c>
    </row>
    <row r="303" spans="2:65" s="11" customFormat="1">
      <c r="B303" s="187"/>
      <c r="D303" s="198" t="s">
        <v>138</v>
      </c>
      <c r="E303" s="196" t="s">
        <v>5</v>
      </c>
      <c r="F303" s="206" t="s">
        <v>539</v>
      </c>
      <c r="H303" s="207">
        <v>10.455</v>
      </c>
      <c r="I303" s="192"/>
      <c r="L303" s="187"/>
      <c r="M303" s="193"/>
      <c r="N303" s="194"/>
      <c r="O303" s="194"/>
      <c r="P303" s="194"/>
      <c r="Q303" s="194"/>
      <c r="R303" s="194"/>
      <c r="S303" s="194"/>
      <c r="T303" s="195"/>
      <c r="AT303" s="196" t="s">
        <v>138</v>
      </c>
      <c r="AU303" s="196" t="s">
        <v>81</v>
      </c>
      <c r="AV303" s="11" t="s">
        <v>81</v>
      </c>
      <c r="AW303" s="11" t="s">
        <v>35</v>
      </c>
      <c r="AX303" s="11" t="s">
        <v>71</v>
      </c>
      <c r="AY303" s="196" t="s">
        <v>128</v>
      </c>
    </row>
    <row r="304" spans="2:65" s="11" customFormat="1">
      <c r="B304" s="187"/>
      <c r="D304" s="198" t="s">
        <v>138</v>
      </c>
      <c r="E304" s="196" t="s">
        <v>5</v>
      </c>
      <c r="F304" s="206" t="s">
        <v>680</v>
      </c>
      <c r="H304" s="207">
        <v>70.275999999999996</v>
      </c>
      <c r="I304" s="192"/>
      <c r="L304" s="187"/>
      <c r="M304" s="193"/>
      <c r="N304" s="194"/>
      <c r="O304" s="194"/>
      <c r="P304" s="194"/>
      <c r="Q304" s="194"/>
      <c r="R304" s="194"/>
      <c r="S304" s="194"/>
      <c r="T304" s="195"/>
      <c r="AT304" s="196" t="s">
        <v>138</v>
      </c>
      <c r="AU304" s="196" t="s">
        <v>81</v>
      </c>
      <c r="AV304" s="11" t="s">
        <v>81</v>
      </c>
      <c r="AW304" s="11" t="s">
        <v>35</v>
      </c>
      <c r="AX304" s="11" t="s">
        <v>71</v>
      </c>
      <c r="AY304" s="196" t="s">
        <v>128</v>
      </c>
    </row>
    <row r="305" spans="2:65" s="11" customFormat="1" ht="27">
      <c r="B305" s="187"/>
      <c r="D305" s="198" t="s">
        <v>138</v>
      </c>
      <c r="E305" s="196" t="s">
        <v>5</v>
      </c>
      <c r="F305" s="206" t="s">
        <v>681</v>
      </c>
      <c r="H305" s="207">
        <v>55.334000000000003</v>
      </c>
      <c r="I305" s="192"/>
      <c r="L305" s="187"/>
      <c r="M305" s="193"/>
      <c r="N305" s="194"/>
      <c r="O305" s="194"/>
      <c r="P305" s="194"/>
      <c r="Q305" s="194"/>
      <c r="R305" s="194"/>
      <c r="S305" s="194"/>
      <c r="T305" s="195"/>
      <c r="AT305" s="196" t="s">
        <v>138</v>
      </c>
      <c r="AU305" s="196" t="s">
        <v>81</v>
      </c>
      <c r="AV305" s="11" t="s">
        <v>81</v>
      </c>
      <c r="AW305" s="11" t="s">
        <v>35</v>
      </c>
      <c r="AX305" s="11" t="s">
        <v>71</v>
      </c>
      <c r="AY305" s="196" t="s">
        <v>128</v>
      </c>
    </row>
    <row r="306" spans="2:65" s="13" customFormat="1">
      <c r="B306" s="208"/>
      <c r="D306" s="188" t="s">
        <v>138</v>
      </c>
      <c r="E306" s="209" t="s">
        <v>5</v>
      </c>
      <c r="F306" s="210" t="s">
        <v>147</v>
      </c>
      <c r="H306" s="211">
        <v>168.76</v>
      </c>
      <c r="I306" s="212"/>
      <c r="L306" s="208"/>
      <c r="M306" s="213"/>
      <c r="N306" s="214"/>
      <c r="O306" s="214"/>
      <c r="P306" s="214"/>
      <c r="Q306" s="214"/>
      <c r="R306" s="214"/>
      <c r="S306" s="214"/>
      <c r="T306" s="215"/>
      <c r="AT306" s="216" t="s">
        <v>138</v>
      </c>
      <c r="AU306" s="216" t="s">
        <v>81</v>
      </c>
      <c r="AV306" s="13" t="s">
        <v>136</v>
      </c>
      <c r="AW306" s="13" t="s">
        <v>35</v>
      </c>
      <c r="AX306" s="13" t="s">
        <v>79</v>
      </c>
      <c r="AY306" s="216" t="s">
        <v>128</v>
      </c>
    </row>
    <row r="307" spans="2:65" s="1" customFormat="1" ht="25.5" customHeight="1">
      <c r="B307" s="174"/>
      <c r="C307" s="175" t="s">
        <v>682</v>
      </c>
      <c r="D307" s="175" t="s">
        <v>131</v>
      </c>
      <c r="E307" s="176" t="s">
        <v>683</v>
      </c>
      <c r="F307" s="177" t="s">
        <v>684</v>
      </c>
      <c r="G307" s="178" t="s">
        <v>150</v>
      </c>
      <c r="H307" s="179">
        <v>34.75</v>
      </c>
      <c r="I307" s="180"/>
      <c r="J307" s="181">
        <f>ROUND(I307*H307,2)</f>
        <v>0</v>
      </c>
      <c r="K307" s="177" t="s">
        <v>135</v>
      </c>
      <c r="L307" s="41"/>
      <c r="M307" s="182" t="s">
        <v>5</v>
      </c>
      <c r="N307" s="183" t="s">
        <v>42</v>
      </c>
      <c r="O307" s="42"/>
      <c r="P307" s="184">
        <f>O307*H307</f>
        <v>0</v>
      </c>
      <c r="Q307" s="184">
        <v>1E-4</v>
      </c>
      <c r="R307" s="184">
        <f>Q307*H307</f>
        <v>3.4750000000000002E-3</v>
      </c>
      <c r="S307" s="184">
        <v>0</v>
      </c>
      <c r="T307" s="185">
        <f>S307*H307</f>
        <v>0</v>
      </c>
      <c r="AR307" s="24" t="s">
        <v>239</v>
      </c>
      <c r="AT307" s="24" t="s">
        <v>131</v>
      </c>
      <c r="AU307" s="24" t="s">
        <v>81</v>
      </c>
      <c r="AY307" s="24" t="s">
        <v>128</v>
      </c>
      <c r="BE307" s="186">
        <f>IF(N307="základní",J307,0)</f>
        <v>0</v>
      </c>
      <c r="BF307" s="186">
        <f>IF(N307="snížená",J307,0)</f>
        <v>0</v>
      </c>
      <c r="BG307" s="186">
        <f>IF(N307="zákl. přenesená",J307,0)</f>
        <v>0</v>
      </c>
      <c r="BH307" s="186">
        <f>IF(N307="sníž. přenesená",J307,0)</f>
        <v>0</v>
      </c>
      <c r="BI307" s="186">
        <f>IF(N307="nulová",J307,0)</f>
        <v>0</v>
      </c>
      <c r="BJ307" s="24" t="s">
        <v>79</v>
      </c>
      <c r="BK307" s="186">
        <f>ROUND(I307*H307,2)</f>
        <v>0</v>
      </c>
      <c r="BL307" s="24" t="s">
        <v>239</v>
      </c>
      <c r="BM307" s="24" t="s">
        <v>685</v>
      </c>
    </row>
    <row r="308" spans="2:65" s="11" customFormat="1">
      <c r="B308" s="187"/>
      <c r="D308" s="198" t="s">
        <v>138</v>
      </c>
      <c r="E308" s="196" t="s">
        <v>5</v>
      </c>
      <c r="F308" s="206" t="s">
        <v>538</v>
      </c>
      <c r="H308" s="207">
        <v>6.92</v>
      </c>
      <c r="I308" s="192"/>
      <c r="L308" s="187"/>
      <c r="M308" s="193"/>
      <c r="N308" s="194"/>
      <c r="O308" s="194"/>
      <c r="P308" s="194"/>
      <c r="Q308" s="194"/>
      <c r="R308" s="194"/>
      <c r="S308" s="194"/>
      <c r="T308" s="195"/>
      <c r="AT308" s="196" t="s">
        <v>138</v>
      </c>
      <c r="AU308" s="196" t="s">
        <v>81</v>
      </c>
      <c r="AV308" s="11" t="s">
        <v>81</v>
      </c>
      <c r="AW308" s="11" t="s">
        <v>35</v>
      </c>
      <c r="AX308" s="11" t="s">
        <v>71</v>
      </c>
      <c r="AY308" s="196" t="s">
        <v>128</v>
      </c>
    </row>
    <row r="309" spans="2:65" s="11" customFormat="1">
      <c r="B309" s="187"/>
      <c r="D309" s="198" t="s">
        <v>138</v>
      </c>
      <c r="E309" s="196" t="s">
        <v>5</v>
      </c>
      <c r="F309" s="206" t="s">
        <v>539</v>
      </c>
      <c r="H309" s="207">
        <v>10.455</v>
      </c>
      <c r="I309" s="192"/>
      <c r="L309" s="187"/>
      <c r="M309" s="193"/>
      <c r="N309" s="194"/>
      <c r="O309" s="194"/>
      <c r="P309" s="194"/>
      <c r="Q309" s="194"/>
      <c r="R309" s="194"/>
      <c r="S309" s="194"/>
      <c r="T309" s="195"/>
      <c r="AT309" s="196" t="s">
        <v>138</v>
      </c>
      <c r="AU309" s="196" t="s">
        <v>81</v>
      </c>
      <c r="AV309" s="11" t="s">
        <v>81</v>
      </c>
      <c r="AW309" s="11" t="s">
        <v>35</v>
      </c>
      <c r="AX309" s="11" t="s">
        <v>71</v>
      </c>
      <c r="AY309" s="196" t="s">
        <v>128</v>
      </c>
    </row>
    <row r="310" spans="2:65" s="11" customFormat="1">
      <c r="B310" s="187"/>
      <c r="D310" s="198" t="s">
        <v>138</v>
      </c>
      <c r="E310" s="196" t="s">
        <v>5</v>
      </c>
      <c r="F310" s="206" t="s">
        <v>540</v>
      </c>
      <c r="H310" s="207">
        <v>6.92</v>
      </c>
      <c r="I310" s="192"/>
      <c r="L310" s="187"/>
      <c r="M310" s="193"/>
      <c r="N310" s="194"/>
      <c r="O310" s="194"/>
      <c r="P310" s="194"/>
      <c r="Q310" s="194"/>
      <c r="R310" s="194"/>
      <c r="S310" s="194"/>
      <c r="T310" s="195"/>
      <c r="AT310" s="196" t="s">
        <v>138</v>
      </c>
      <c r="AU310" s="196" t="s">
        <v>81</v>
      </c>
      <c r="AV310" s="11" t="s">
        <v>81</v>
      </c>
      <c r="AW310" s="11" t="s">
        <v>35</v>
      </c>
      <c r="AX310" s="11" t="s">
        <v>71</v>
      </c>
      <c r="AY310" s="196" t="s">
        <v>128</v>
      </c>
    </row>
    <row r="311" spans="2:65" s="11" customFormat="1">
      <c r="B311" s="187"/>
      <c r="D311" s="198" t="s">
        <v>138</v>
      </c>
      <c r="E311" s="196" t="s">
        <v>5</v>
      </c>
      <c r="F311" s="206" t="s">
        <v>539</v>
      </c>
      <c r="H311" s="207">
        <v>10.455</v>
      </c>
      <c r="I311" s="192"/>
      <c r="L311" s="187"/>
      <c r="M311" s="193"/>
      <c r="N311" s="194"/>
      <c r="O311" s="194"/>
      <c r="P311" s="194"/>
      <c r="Q311" s="194"/>
      <c r="R311" s="194"/>
      <c r="S311" s="194"/>
      <c r="T311" s="195"/>
      <c r="AT311" s="196" t="s">
        <v>138</v>
      </c>
      <c r="AU311" s="196" t="s">
        <v>81</v>
      </c>
      <c r="AV311" s="11" t="s">
        <v>81</v>
      </c>
      <c r="AW311" s="11" t="s">
        <v>35</v>
      </c>
      <c r="AX311" s="11" t="s">
        <v>71</v>
      </c>
      <c r="AY311" s="196" t="s">
        <v>128</v>
      </c>
    </row>
    <row r="312" spans="2:65" s="13" customFormat="1">
      <c r="B312" s="208"/>
      <c r="D312" s="188" t="s">
        <v>138</v>
      </c>
      <c r="E312" s="209" t="s">
        <v>5</v>
      </c>
      <c r="F312" s="210" t="s">
        <v>147</v>
      </c>
      <c r="H312" s="211">
        <v>34.75</v>
      </c>
      <c r="I312" s="212"/>
      <c r="L312" s="208"/>
      <c r="M312" s="213"/>
      <c r="N312" s="214"/>
      <c r="O312" s="214"/>
      <c r="P312" s="214"/>
      <c r="Q312" s="214"/>
      <c r="R312" s="214"/>
      <c r="S312" s="214"/>
      <c r="T312" s="215"/>
      <c r="AT312" s="216" t="s">
        <v>138</v>
      </c>
      <c r="AU312" s="216" t="s">
        <v>81</v>
      </c>
      <c r="AV312" s="13" t="s">
        <v>136</v>
      </c>
      <c r="AW312" s="13" t="s">
        <v>35</v>
      </c>
      <c r="AX312" s="13" t="s">
        <v>79</v>
      </c>
      <c r="AY312" s="216" t="s">
        <v>128</v>
      </c>
    </row>
    <row r="313" spans="2:65" s="1" customFormat="1" ht="16.5" customHeight="1">
      <c r="B313" s="174"/>
      <c r="C313" s="237" t="s">
        <v>686</v>
      </c>
      <c r="D313" s="237" t="s">
        <v>507</v>
      </c>
      <c r="E313" s="238" t="s">
        <v>687</v>
      </c>
      <c r="F313" s="239" t="s">
        <v>688</v>
      </c>
      <c r="G313" s="240" t="s">
        <v>150</v>
      </c>
      <c r="H313" s="241">
        <v>37.53</v>
      </c>
      <c r="I313" s="242"/>
      <c r="J313" s="243">
        <f>ROUND(I313*H313,2)</f>
        <v>0</v>
      </c>
      <c r="K313" s="239" t="s">
        <v>135</v>
      </c>
      <c r="L313" s="244"/>
      <c r="M313" s="245" t="s">
        <v>5</v>
      </c>
      <c r="N313" s="246" t="s">
        <v>42</v>
      </c>
      <c r="O313" s="42"/>
      <c r="P313" s="184">
        <f>O313*H313</f>
        <v>0</v>
      </c>
      <c r="Q313" s="184">
        <v>3.4099999999999998E-2</v>
      </c>
      <c r="R313" s="184">
        <f>Q313*H313</f>
        <v>1.279773</v>
      </c>
      <c r="S313" s="184">
        <v>0</v>
      </c>
      <c r="T313" s="185">
        <f>S313*H313</f>
        <v>0</v>
      </c>
      <c r="AR313" s="24" t="s">
        <v>341</v>
      </c>
      <c r="AT313" s="24" t="s">
        <v>507</v>
      </c>
      <c r="AU313" s="24" t="s">
        <v>81</v>
      </c>
      <c r="AY313" s="24" t="s">
        <v>128</v>
      </c>
      <c r="BE313" s="186">
        <f>IF(N313="základní",J313,0)</f>
        <v>0</v>
      </c>
      <c r="BF313" s="186">
        <f>IF(N313="snížená",J313,0)</f>
        <v>0</v>
      </c>
      <c r="BG313" s="186">
        <f>IF(N313="zákl. přenesená",J313,0)</f>
        <v>0</v>
      </c>
      <c r="BH313" s="186">
        <f>IF(N313="sníž. přenesená",J313,0)</f>
        <v>0</v>
      </c>
      <c r="BI313" s="186">
        <f>IF(N313="nulová",J313,0)</f>
        <v>0</v>
      </c>
      <c r="BJ313" s="24" t="s">
        <v>79</v>
      </c>
      <c r="BK313" s="186">
        <f>ROUND(I313*H313,2)</f>
        <v>0</v>
      </c>
      <c r="BL313" s="24" t="s">
        <v>239</v>
      </c>
      <c r="BM313" s="24" t="s">
        <v>689</v>
      </c>
    </row>
    <row r="314" spans="2:65" s="11" customFormat="1">
      <c r="B314" s="187"/>
      <c r="D314" s="188" t="s">
        <v>138</v>
      </c>
      <c r="F314" s="190" t="s">
        <v>690</v>
      </c>
      <c r="H314" s="191">
        <v>37.53</v>
      </c>
      <c r="I314" s="192"/>
      <c r="L314" s="187"/>
      <c r="M314" s="193"/>
      <c r="N314" s="194"/>
      <c r="O314" s="194"/>
      <c r="P314" s="194"/>
      <c r="Q314" s="194"/>
      <c r="R314" s="194"/>
      <c r="S314" s="194"/>
      <c r="T314" s="195"/>
      <c r="AT314" s="196" t="s">
        <v>138</v>
      </c>
      <c r="AU314" s="196" t="s">
        <v>81</v>
      </c>
      <c r="AV314" s="11" t="s">
        <v>81</v>
      </c>
      <c r="AW314" s="11" t="s">
        <v>6</v>
      </c>
      <c r="AX314" s="11" t="s">
        <v>79</v>
      </c>
      <c r="AY314" s="196" t="s">
        <v>128</v>
      </c>
    </row>
    <row r="315" spans="2:65" s="1" customFormat="1" ht="25.5" customHeight="1">
      <c r="B315" s="174"/>
      <c r="C315" s="175" t="s">
        <v>691</v>
      </c>
      <c r="D315" s="175" t="s">
        <v>131</v>
      </c>
      <c r="E315" s="176" t="s">
        <v>692</v>
      </c>
      <c r="F315" s="177" t="s">
        <v>693</v>
      </c>
      <c r="G315" s="178" t="s">
        <v>150</v>
      </c>
      <c r="H315" s="179">
        <v>101.69799999999999</v>
      </c>
      <c r="I315" s="180"/>
      <c r="J315" s="181">
        <f>ROUND(I315*H315,2)</f>
        <v>0</v>
      </c>
      <c r="K315" s="177" t="s">
        <v>135</v>
      </c>
      <c r="L315" s="41"/>
      <c r="M315" s="182" t="s">
        <v>5</v>
      </c>
      <c r="N315" s="183" t="s">
        <v>42</v>
      </c>
      <c r="O315" s="42"/>
      <c r="P315" s="184">
        <f>O315*H315</f>
        <v>0</v>
      </c>
      <c r="Q315" s="184">
        <v>0</v>
      </c>
      <c r="R315" s="184">
        <f>Q315*H315</f>
        <v>0</v>
      </c>
      <c r="S315" s="184">
        <v>0</v>
      </c>
      <c r="T315" s="185">
        <f>S315*H315</f>
        <v>0</v>
      </c>
      <c r="AR315" s="24" t="s">
        <v>239</v>
      </c>
      <c r="AT315" s="24" t="s">
        <v>131</v>
      </c>
      <c r="AU315" s="24" t="s">
        <v>81</v>
      </c>
      <c r="AY315" s="24" t="s">
        <v>128</v>
      </c>
      <c r="BE315" s="186">
        <f>IF(N315="základní",J315,0)</f>
        <v>0</v>
      </c>
      <c r="BF315" s="186">
        <f>IF(N315="snížená",J315,0)</f>
        <v>0</v>
      </c>
      <c r="BG315" s="186">
        <f>IF(N315="zákl. přenesená",J315,0)</f>
        <v>0</v>
      </c>
      <c r="BH315" s="186">
        <f>IF(N315="sníž. přenesená",J315,0)</f>
        <v>0</v>
      </c>
      <c r="BI315" s="186">
        <f>IF(N315="nulová",J315,0)</f>
        <v>0</v>
      </c>
      <c r="BJ315" s="24" t="s">
        <v>79</v>
      </c>
      <c r="BK315" s="186">
        <f>ROUND(I315*H315,2)</f>
        <v>0</v>
      </c>
      <c r="BL315" s="24" t="s">
        <v>239</v>
      </c>
      <c r="BM315" s="24" t="s">
        <v>694</v>
      </c>
    </row>
    <row r="316" spans="2:65" s="12" customFormat="1">
      <c r="B316" s="197"/>
      <c r="D316" s="198" t="s">
        <v>138</v>
      </c>
      <c r="E316" s="199" t="s">
        <v>5</v>
      </c>
      <c r="F316" s="200" t="s">
        <v>695</v>
      </c>
      <c r="H316" s="201" t="s">
        <v>5</v>
      </c>
      <c r="I316" s="202"/>
      <c r="L316" s="197"/>
      <c r="M316" s="203"/>
      <c r="N316" s="204"/>
      <c r="O316" s="204"/>
      <c r="P316" s="204"/>
      <c r="Q316" s="204"/>
      <c r="R316" s="204"/>
      <c r="S316" s="204"/>
      <c r="T316" s="205"/>
      <c r="AT316" s="201" t="s">
        <v>138</v>
      </c>
      <c r="AU316" s="201" t="s">
        <v>81</v>
      </c>
      <c r="AV316" s="12" t="s">
        <v>79</v>
      </c>
      <c r="AW316" s="12" t="s">
        <v>35</v>
      </c>
      <c r="AX316" s="12" t="s">
        <v>71</v>
      </c>
      <c r="AY316" s="201" t="s">
        <v>128</v>
      </c>
    </row>
    <row r="317" spans="2:65" s="11" customFormat="1">
      <c r="B317" s="187"/>
      <c r="D317" s="198" t="s">
        <v>138</v>
      </c>
      <c r="E317" s="196" t="s">
        <v>5</v>
      </c>
      <c r="F317" s="206" t="s">
        <v>604</v>
      </c>
      <c r="H317" s="207">
        <v>9.9659999999999993</v>
      </c>
      <c r="I317" s="192"/>
      <c r="L317" s="187"/>
      <c r="M317" s="193"/>
      <c r="N317" s="194"/>
      <c r="O317" s="194"/>
      <c r="P317" s="194"/>
      <c r="Q317" s="194"/>
      <c r="R317" s="194"/>
      <c r="S317" s="194"/>
      <c r="T317" s="195"/>
      <c r="AT317" s="196" t="s">
        <v>138</v>
      </c>
      <c r="AU317" s="196" t="s">
        <v>81</v>
      </c>
      <c r="AV317" s="11" t="s">
        <v>81</v>
      </c>
      <c r="AW317" s="11" t="s">
        <v>35</v>
      </c>
      <c r="AX317" s="11" t="s">
        <v>71</v>
      </c>
      <c r="AY317" s="196" t="s">
        <v>128</v>
      </c>
    </row>
    <row r="318" spans="2:65" s="11" customFormat="1">
      <c r="B318" s="187"/>
      <c r="D318" s="198" t="s">
        <v>138</v>
      </c>
      <c r="E318" s="196" t="s">
        <v>5</v>
      </c>
      <c r="F318" s="206" t="s">
        <v>605</v>
      </c>
      <c r="H318" s="207">
        <v>50.735999999999997</v>
      </c>
      <c r="I318" s="192"/>
      <c r="L318" s="187"/>
      <c r="M318" s="193"/>
      <c r="N318" s="194"/>
      <c r="O318" s="194"/>
      <c r="P318" s="194"/>
      <c r="Q318" s="194"/>
      <c r="R318" s="194"/>
      <c r="S318" s="194"/>
      <c r="T318" s="195"/>
      <c r="AT318" s="196" t="s">
        <v>138</v>
      </c>
      <c r="AU318" s="196" t="s">
        <v>81</v>
      </c>
      <c r="AV318" s="11" t="s">
        <v>81</v>
      </c>
      <c r="AW318" s="11" t="s">
        <v>35</v>
      </c>
      <c r="AX318" s="11" t="s">
        <v>71</v>
      </c>
      <c r="AY318" s="196" t="s">
        <v>128</v>
      </c>
    </row>
    <row r="319" spans="2:65" s="11" customFormat="1">
      <c r="B319" s="187"/>
      <c r="D319" s="198" t="s">
        <v>138</v>
      </c>
      <c r="E319" s="196" t="s">
        <v>5</v>
      </c>
      <c r="F319" s="206" t="s">
        <v>606</v>
      </c>
      <c r="H319" s="207">
        <v>40.996000000000002</v>
      </c>
      <c r="I319" s="192"/>
      <c r="L319" s="187"/>
      <c r="M319" s="193"/>
      <c r="N319" s="194"/>
      <c r="O319" s="194"/>
      <c r="P319" s="194"/>
      <c r="Q319" s="194"/>
      <c r="R319" s="194"/>
      <c r="S319" s="194"/>
      <c r="T319" s="195"/>
      <c r="AT319" s="196" t="s">
        <v>138</v>
      </c>
      <c r="AU319" s="196" t="s">
        <v>81</v>
      </c>
      <c r="AV319" s="11" t="s">
        <v>81</v>
      </c>
      <c r="AW319" s="11" t="s">
        <v>35</v>
      </c>
      <c r="AX319" s="11" t="s">
        <v>71</v>
      </c>
      <c r="AY319" s="196" t="s">
        <v>128</v>
      </c>
    </row>
    <row r="320" spans="2:65" s="13" customFormat="1">
      <c r="B320" s="208"/>
      <c r="D320" s="188" t="s">
        <v>138</v>
      </c>
      <c r="E320" s="209" t="s">
        <v>5</v>
      </c>
      <c r="F320" s="210" t="s">
        <v>147</v>
      </c>
      <c r="H320" s="211">
        <v>101.69799999999999</v>
      </c>
      <c r="I320" s="212"/>
      <c r="L320" s="208"/>
      <c r="M320" s="213"/>
      <c r="N320" s="214"/>
      <c r="O320" s="214"/>
      <c r="P320" s="214"/>
      <c r="Q320" s="214"/>
      <c r="R320" s="214"/>
      <c r="S320" s="214"/>
      <c r="T320" s="215"/>
      <c r="AT320" s="216" t="s">
        <v>138</v>
      </c>
      <c r="AU320" s="216" t="s">
        <v>81</v>
      </c>
      <c r="AV320" s="13" t="s">
        <v>136</v>
      </c>
      <c r="AW320" s="13" t="s">
        <v>35</v>
      </c>
      <c r="AX320" s="13" t="s">
        <v>79</v>
      </c>
      <c r="AY320" s="216" t="s">
        <v>128</v>
      </c>
    </row>
    <row r="321" spans="2:65" s="1" customFormat="1" ht="16.5" customHeight="1">
      <c r="B321" s="174"/>
      <c r="C321" s="237" t="s">
        <v>696</v>
      </c>
      <c r="D321" s="237" t="s">
        <v>507</v>
      </c>
      <c r="E321" s="238" t="s">
        <v>697</v>
      </c>
      <c r="F321" s="239" t="s">
        <v>698</v>
      </c>
      <c r="G321" s="240" t="s">
        <v>150</v>
      </c>
      <c r="H321" s="241">
        <v>111.86799999999999</v>
      </c>
      <c r="I321" s="242"/>
      <c r="J321" s="243">
        <f>ROUND(I321*H321,2)</f>
        <v>0</v>
      </c>
      <c r="K321" s="239" t="s">
        <v>135</v>
      </c>
      <c r="L321" s="244"/>
      <c r="M321" s="245" t="s">
        <v>5</v>
      </c>
      <c r="N321" s="246" t="s">
        <v>42</v>
      </c>
      <c r="O321" s="42"/>
      <c r="P321" s="184">
        <f>O321*H321</f>
        <v>0</v>
      </c>
      <c r="Q321" s="184">
        <v>8.9999999999999993E-3</v>
      </c>
      <c r="R321" s="184">
        <f>Q321*H321</f>
        <v>1.0068119999999998</v>
      </c>
      <c r="S321" s="184">
        <v>0</v>
      </c>
      <c r="T321" s="185">
        <f>S321*H321</f>
        <v>0</v>
      </c>
      <c r="AR321" s="24" t="s">
        <v>341</v>
      </c>
      <c r="AT321" s="24" t="s">
        <v>507</v>
      </c>
      <c r="AU321" s="24" t="s">
        <v>81</v>
      </c>
      <c r="AY321" s="24" t="s">
        <v>128</v>
      </c>
      <c r="BE321" s="186">
        <f>IF(N321="základní",J321,0)</f>
        <v>0</v>
      </c>
      <c r="BF321" s="186">
        <f>IF(N321="snížená",J321,0)</f>
        <v>0</v>
      </c>
      <c r="BG321" s="186">
        <f>IF(N321="zákl. přenesená",J321,0)</f>
        <v>0</v>
      </c>
      <c r="BH321" s="186">
        <f>IF(N321="sníž. přenesená",J321,0)</f>
        <v>0</v>
      </c>
      <c r="BI321" s="186">
        <f>IF(N321="nulová",J321,0)</f>
        <v>0</v>
      </c>
      <c r="BJ321" s="24" t="s">
        <v>79</v>
      </c>
      <c r="BK321" s="186">
        <f>ROUND(I321*H321,2)</f>
        <v>0</v>
      </c>
      <c r="BL321" s="24" t="s">
        <v>239</v>
      </c>
      <c r="BM321" s="24" t="s">
        <v>699</v>
      </c>
    </row>
    <row r="322" spans="2:65" s="11" customFormat="1">
      <c r="B322" s="187"/>
      <c r="D322" s="188" t="s">
        <v>138</v>
      </c>
      <c r="E322" s="189" t="s">
        <v>5</v>
      </c>
      <c r="F322" s="190" t="s">
        <v>700</v>
      </c>
      <c r="H322" s="191">
        <v>111.86799999999999</v>
      </c>
      <c r="I322" s="192"/>
      <c r="L322" s="187"/>
      <c r="M322" s="193"/>
      <c r="N322" s="194"/>
      <c r="O322" s="194"/>
      <c r="P322" s="194"/>
      <c r="Q322" s="194"/>
      <c r="R322" s="194"/>
      <c r="S322" s="194"/>
      <c r="T322" s="195"/>
      <c r="AT322" s="196" t="s">
        <v>138</v>
      </c>
      <c r="AU322" s="196" t="s">
        <v>81</v>
      </c>
      <c r="AV322" s="11" t="s">
        <v>81</v>
      </c>
      <c r="AW322" s="11" t="s">
        <v>35</v>
      </c>
      <c r="AX322" s="11" t="s">
        <v>79</v>
      </c>
      <c r="AY322" s="196" t="s">
        <v>128</v>
      </c>
    </row>
    <row r="323" spans="2:65" s="1" customFormat="1" ht="38.25" customHeight="1">
      <c r="B323" s="174"/>
      <c r="C323" s="175" t="s">
        <v>701</v>
      </c>
      <c r="D323" s="175" t="s">
        <v>131</v>
      </c>
      <c r="E323" s="176" t="s">
        <v>702</v>
      </c>
      <c r="F323" s="177" t="s">
        <v>703</v>
      </c>
      <c r="G323" s="178" t="s">
        <v>134</v>
      </c>
      <c r="H323" s="179">
        <v>5.2389999999999999</v>
      </c>
      <c r="I323" s="180"/>
      <c r="J323" s="181">
        <f>ROUND(I323*H323,2)</f>
        <v>0</v>
      </c>
      <c r="K323" s="177" t="s">
        <v>135</v>
      </c>
      <c r="L323" s="41"/>
      <c r="M323" s="182" t="s">
        <v>5</v>
      </c>
      <c r="N323" s="183" t="s">
        <v>42</v>
      </c>
      <c r="O323" s="42"/>
      <c r="P323" s="184">
        <f>O323*H323</f>
        <v>0</v>
      </c>
      <c r="Q323" s="184">
        <v>0</v>
      </c>
      <c r="R323" s="184">
        <f>Q323*H323</f>
        <v>0</v>
      </c>
      <c r="S323" s="184">
        <v>0</v>
      </c>
      <c r="T323" s="185">
        <f>S323*H323</f>
        <v>0</v>
      </c>
      <c r="AR323" s="24" t="s">
        <v>239</v>
      </c>
      <c r="AT323" s="24" t="s">
        <v>131</v>
      </c>
      <c r="AU323" s="24" t="s">
        <v>81</v>
      </c>
      <c r="AY323" s="24" t="s">
        <v>128</v>
      </c>
      <c r="BE323" s="186">
        <f>IF(N323="základní",J323,0)</f>
        <v>0</v>
      </c>
      <c r="BF323" s="186">
        <f>IF(N323="snížená",J323,0)</f>
        <v>0</v>
      </c>
      <c r="BG323" s="186">
        <f>IF(N323="zákl. přenesená",J323,0)</f>
        <v>0</v>
      </c>
      <c r="BH323" s="186">
        <f>IF(N323="sníž. přenesená",J323,0)</f>
        <v>0</v>
      </c>
      <c r="BI323" s="186">
        <f>IF(N323="nulová",J323,0)</f>
        <v>0</v>
      </c>
      <c r="BJ323" s="24" t="s">
        <v>79</v>
      </c>
      <c r="BK323" s="186">
        <f>ROUND(I323*H323,2)</f>
        <v>0</v>
      </c>
      <c r="BL323" s="24" t="s">
        <v>239</v>
      </c>
      <c r="BM323" s="24" t="s">
        <v>704</v>
      </c>
    </row>
    <row r="324" spans="2:65" s="10" customFormat="1" ht="29.85" customHeight="1">
      <c r="B324" s="160"/>
      <c r="D324" s="171" t="s">
        <v>70</v>
      </c>
      <c r="E324" s="172" t="s">
        <v>705</v>
      </c>
      <c r="F324" s="172" t="s">
        <v>706</v>
      </c>
      <c r="I324" s="163"/>
      <c r="J324" s="173">
        <f>BK324</f>
        <v>0</v>
      </c>
      <c r="L324" s="160"/>
      <c r="M324" s="165"/>
      <c r="N324" s="166"/>
      <c r="O324" s="166"/>
      <c r="P324" s="167">
        <f>SUM(P325:P377)</f>
        <v>0</v>
      </c>
      <c r="Q324" s="166"/>
      <c r="R324" s="167">
        <f>SUM(R325:R377)</f>
        <v>12.711526800000001</v>
      </c>
      <c r="S324" s="166"/>
      <c r="T324" s="168">
        <f>SUM(T325:T377)</f>
        <v>0</v>
      </c>
      <c r="AR324" s="161" t="s">
        <v>81</v>
      </c>
      <c r="AT324" s="169" t="s">
        <v>70</v>
      </c>
      <c r="AU324" s="169" t="s">
        <v>79</v>
      </c>
      <c r="AY324" s="161" t="s">
        <v>128</v>
      </c>
      <c r="BK324" s="170">
        <f>SUM(BK325:BK377)</f>
        <v>0</v>
      </c>
    </row>
    <row r="325" spans="2:65" s="1" customFormat="1" ht="38.25" customHeight="1">
      <c r="B325" s="174"/>
      <c r="C325" s="175" t="s">
        <v>707</v>
      </c>
      <c r="D325" s="175" t="s">
        <v>131</v>
      </c>
      <c r="E325" s="176" t="s">
        <v>708</v>
      </c>
      <c r="F325" s="177" t="s">
        <v>709</v>
      </c>
      <c r="G325" s="178" t="s">
        <v>150</v>
      </c>
      <c r="H325" s="179">
        <v>16.870999999999999</v>
      </c>
      <c r="I325" s="180"/>
      <c r="J325" s="181">
        <f>ROUND(I325*H325,2)</f>
        <v>0</v>
      </c>
      <c r="K325" s="177" t="s">
        <v>135</v>
      </c>
      <c r="L325" s="41"/>
      <c r="M325" s="182" t="s">
        <v>5</v>
      </c>
      <c r="N325" s="183" t="s">
        <v>42</v>
      </c>
      <c r="O325" s="42"/>
      <c r="P325" s="184">
        <f>O325*H325</f>
        <v>0</v>
      </c>
      <c r="Q325" s="184">
        <v>2.819E-2</v>
      </c>
      <c r="R325" s="184">
        <f>Q325*H325</f>
        <v>0.47559348999999995</v>
      </c>
      <c r="S325" s="184">
        <v>0</v>
      </c>
      <c r="T325" s="185">
        <f>S325*H325</f>
        <v>0</v>
      </c>
      <c r="AR325" s="24" t="s">
        <v>239</v>
      </c>
      <c r="AT325" s="24" t="s">
        <v>131</v>
      </c>
      <c r="AU325" s="24" t="s">
        <v>81</v>
      </c>
      <c r="AY325" s="24" t="s">
        <v>128</v>
      </c>
      <c r="BE325" s="186">
        <f>IF(N325="základní",J325,0)</f>
        <v>0</v>
      </c>
      <c r="BF325" s="186">
        <f>IF(N325="snížená",J325,0)</f>
        <v>0</v>
      </c>
      <c r="BG325" s="186">
        <f>IF(N325="zákl. přenesená",J325,0)</f>
        <v>0</v>
      </c>
      <c r="BH325" s="186">
        <f>IF(N325="sníž. přenesená",J325,0)</f>
        <v>0</v>
      </c>
      <c r="BI325" s="186">
        <f>IF(N325="nulová",J325,0)</f>
        <v>0</v>
      </c>
      <c r="BJ325" s="24" t="s">
        <v>79</v>
      </c>
      <c r="BK325" s="186">
        <f>ROUND(I325*H325,2)</f>
        <v>0</v>
      </c>
      <c r="BL325" s="24" t="s">
        <v>239</v>
      </c>
      <c r="BM325" s="24" t="s">
        <v>710</v>
      </c>
    </row>
    <row r="326" spans="2:65" s="11" customFormat="1">
      <c r="B326" s="187"/>
      <c r="D326" s="198" t="s">
        <v>138</v>
      </c>
      <c r="E326" s="196" t="s">
        <v>5</v>
      </c>
      <c r="F326" s="206" t="s">
        <v>711</v>
      </c>
      <c r="H326" s="207">
        <v>8.9909999999999997</v>
      </c>
      <c r="I326" s="192"/>
      <c r="L326" s="187"/>
      <c r="M326" s="193"/>
      <c r="N326" s="194"/>
      <c r="O326" s="194"/>
      <c r="P326" s="194"/>
      <c r="Q326" s="194"/>
      <c r="R326" s="194"/>
      <c r="S326" s="194"/>
      <c r="T326" s="195"/>
      <c r="AT326" s="196" t="s">
        <v>138</v>
      </c>
      <c r="AU326" s="196" t="s">
        <v>81</v>
      </c>
      <c r="AV326" s="11" t="s">
        <v>81</v>
      </c>
      <c r="AW326" s="11" t="s">
        <v>35</v>
      </c>
      <c r="AX326" s="11" t="s">
        <v>71</v>
      </c>
      <c r="AY326" s="196" t="s">
        <v>128</v>
      </c>
    </row>
    <row r="327" spans="2:65" s="11" customFormat="1">
      <c r="B327" s="187"/>
      <c r="D327" s="198" t="s">
        <v>138</v>
      </c>
      <c r="E327" s="196" t="s">
        <v>5</v>
      </c>
      <c r="F327" s="206" t="s">
        <v>712</v>
      </c>
      <c r="H327" s="207">
        <v>3.68</v>
      </c>
      <c r="I327" s="192"/>
      <c r="L327" s="187"/>
      <c r="M327" s="193"/>
      <c r="N327" s="194"/>
      <c r="O327" s="194"/>
      <c r="P327" s="194"/>
      <c r="Q327" s="194"/>
      <c r="R327" s="194"/>
      <c r="S327" s="194"/>
      <c r="T327" s="195"/>
      <c r="AT327" s="196" t="s">
        <v>138</v>
      </c>
      <c r="AU327" s="196" t="s">
        <v>81</v>
      </c>
      <c r="AV327" s="11" t="s">
        <v>81</v>
      </c>
      <c r="AW327" s="11" t="s">
        <v>35</v>
      </c>
      <c r="AX327" s="11" t="s">
        <v>71</v>
      </c>
      <c r="AY327" s="196" t="s">
        <v>128</v>
      </c>
    </row>
    <row r="328" spans="2:65" s="11" customFormat="1">
      <c r="B328" s="187"/>
      <c r="D328" s="198" t="s">
        <v>138</v>
      </c>
      <c r="E328" s="196" t="s">
        <v>5</v>
      </c>
      <c r="F328" s="206" t="s">
        <v>713</v>
      </c>
      <c r="H328" s="207">
        <v>4.2</v>
      </c>
      <c r="I328" s="192"/>
      <c r="L328" s="187"/>
      <c r="M328" s="193"/>
      <c r="N328" s="194"/>
      <c r="O328" s="194"/>
      <c r="P328" s="194"/>
      <c r="Q328" s="194"/>
      <c r="R328" s="194"/>
      <c r="S328" s="194"/>
      <c r="T328" s="195"/>
      <c r="AT328" s="196" t="s">
        <v>138</v>
      </c>
      <c r="AU328" s="196" t="s">
        <v>81</v>
      </c>
      <c r="AV328" s="11" t="s">
        <v>81</v>
      </c>
      <c r="AW328" s="11" t="s">
        <v>35</v>
      </c>
      <c r="AX328" s="11" t="s">
        <v>71</v>
      </c>
      <c r="AY328" s="196" t="s">
        <v>128</v>
      </c>
    </row>
    <row r="329" spans="2:65" s="13" customFormat="1">
      <c r="B329" s="208"/>
      <c r="D329" s="188" t="s">
        <v>138</v>
      </c>
      <c r="E329" s="209" t="s">
        <v>5</v>
      </c>
      <c r="F329" s="210" t="s">
        <v>147</v>
      </c>
      <c r="H329" s="211">
        <v>16.870999999999999</v>
      </c>
      <c r="I329" s="212"/>
      <c r="L329" s="208"/>
      <c r="M329" s="213"/>
      <c r="N329" s="214"/>
      <c r="O329" s="214"/>
      <c r="P329" s="214"/>
      <c r="Q329" s="214"/>
      <c r="R329" s="214"/>
      <c r="S329" s="214"/>
      <c r="T329" s="215"/>
      <c r="AT329" s="216" t="s">
        <v>138</v>
      </c>
      <c r="AU329" s="216" t="s">
        <v>81</v>
      </c>
      <c r="AV329" s="13" t="s">
        <v>136</v>
      </c>
      <c r="AW329" s="13" t="s">
        <v>35</v>
      </c>
      <c r="AX329" s="13" t="s">
        <v>79</v>
      </c>
      <c r="AY329" s="216" t="s">
        <v>128</v>
      </c>
    </row>
    <row r="330" spans="2:65" s="1" customFormat="1" ht="38.25" customHeight="1">
      <c r="B330" s="174"/>
      <c r="C330" s="175" t="s">
        <v>714</v>
      </c>
      <c r="D330" s="175" t="s">
        <v>131</v>
      </c>
      <c r="E330" s="176" t="s">
        <v>715</v>
      </c>
      <c r="F330" s="177" t="s">
        <v>716</v>
      </c>
      <c r="G330" s="178" t="s">
        <v>150</v>
      </c>
      <c r="H330" s="179">
        <v>119.554</v>
      </c>
      <c r="I330" s="180"/>
      <c r="J330" s="181">
        <f>ROUND(I330*H330,2)</f>
        <v>0</v>
      </c>
      <c r="K330" s="177" t="s">
        <v>135</v>
      </c>
      <c r="L330" s="41"/>
      <c r="M330" s="182" t="s">
        <v>5</v>
      </c>
      <c r="N330" s="183" t="s">
        <v>42</v>
      </c>
      <c r="O330" s="42"/>
      <c r="P330" s="184">
        <f>O330*H330</f>
        <v>0</v>
      </c>
      <c r="Q330" s="184">
        <v>2.5669999999999998E-2</v>
      </c>
      <c r="R330" s="184">
        <f>Q330*H330</f>
        <v>3.06895118</v>
      </c>
      <c r="S330" s="184">
        <v>0</v>
      </c>
      <c r="T330" s="185">
        <f>S330*H330</f>
        <v>0</v>
      </c>
      <c r="AR330" s="24" t="s">
        <v>239</v>
      </c>
      <c r="AT330" s="24" t="s">
        <v>131</v>
      </c>
      <c r="AU330" s="24" t="s">
        <v>81</v>
      </c>
      <c r="AY330" s="24" t="s">
        <v>128</v>
      </c>
      <c r="BE330" s="186">
        <f>IF(N330="základní",J330,0)</f>
        <v>0</v>
      </c>
      <c r="BF330" s="186">
        <f>IF(N330="snížená",J330,0)</f>
        <v>0</v>
      </c>
      <c r="BG330" s="186">
        <f>IF(N330="zákl. přenesená",J330,0)</f>
        <v>0</v>
      </c>
      <c r="BH330" s="186">
        <f>IF(N330="sníž. přenesená",J330,0)</f>
        <v>0</v>
      </c>
      <c r="BI330" s="186">
        <f>IF(N330="nulová",J330,0)</f>
        <v>0</v>
      </c>
      <c r="BJ330" s="24" t="s">
        <v>79</v>
      </c>
      <c r="BK330" s="186">
        <f>ROUND(I330*H330,2)</f>
        <v>0</v>
      </c>
      <c r="BL330" s="24" t="s">
        <v>239</v>
      </c>
      <c r="BM330" s="24" t="s">
        <v>717</v>
      </c>
    </row>
    <row r="331" spans="2:65" s="11" customFormat="1">
      <c r="B331" s="187"/>
      <c r="D331" s="198" t="s">
        <v>138</v>
      </c>
      <c r="E331" s="196" t="s">
        <v>5</v>
      </c>
      <c r="F331" s="206" t="s">
        <v>718</v>
      </c>
      <c r="H331" s="207">
        <v>9.1240000000000006</v>
      </c>
      <c r="I331" s="192"/>
      <c r="L331" s="187"/>
      <c r="M331" s="193"/>
      <c r="N331" s="194"/>
      <c r="O331" s="194"/>
      <c r="P331" s="194"/>
      <c r="Q331" s="194"/>
      <c r="R331" s="194"/>
      <c r="S331" s="194"/>
      <c r="T331" s="195"/>
      <c r="AT331" s="196" t="s">
        <v>138</v>
      </c>
      <c r="AU331" s="196" t="s">
        <v>81</v>
      </c>
      <c r="AV331" s="11" t="s">
        <v>81</v>
      </c>
      <c r="AW331" s="11" t="s">
        <v>35</v>
      </c>
      <c r="AX331" s="11" t="s">
        <v>71</v>
      </c>
      <c r="AY331" s="196" t="s">
        <v>128</v>
      </c>
    </row>
    <row r="332" spans="2:65" s="11" customFormat="1">
      <c r="B332" s="187"/>
      <c r="D332" s="198" t="s">
        <v>138</v>
      </c>
      <c r="E332" s="196" t="s">
        <v>5</v>
      </c>
      <c r="F332" s="206" t="s">
        <v>719</v>
      </c>
      <c r="H332" s="207">
        <v>21.486999999999998</v>
      </c>
      <c r="I332" s="192"/>
      <c r="L332" s="187"/>
      <c r="M332" s="193"/>
      <c r="N332" s="194"/>
      <c r="O332" s="194"/>
      <c r="P332" s="194"/>
      <c r="Q332" s="194"/>
      <c r="R332" s="194"/>
      <c r="S332" s="194"/>
      <c r="T332" s="195"/>
      <c r="AT332" s="196" t="s">
        <v>138</v>
      </c>
      <c r="AU332" s="196" t="s">
        <v>81</v>
      </c>
      <c r="AV332" s="11" t="s">
        <v>81</v>
      </c>
      <c r="AW332" s="11" t="s">
        <v>35</v>
      </c>
      <c r="AX332" s="11" t="s">
        <v>71</v>
      </c>
      <c r="AY332" s="196" t="s">
        <v>128</v>
      </c>
    </row>
    <row r="333" spans="2:65" s="11" customFormat="1">
      <c r="B333" s="187"/>
      <c r="D333" s="198" t="s">
        <v>138</v>
      </c>
      <c r="E333" s="196" t="s">
        <v>5</v>
      </c>
      <c r="F333" s="206" t="s">
        <v>720</v>
      </c>
      <c r="H333" s="207">
        <v>15.898</v>
      </c>
      <c r="I333" s="192"/>
      <c r="L333" s="187"/>
      <c r="M333" s="193"/>
      <c r="N333" s="194"/>
      <c r="O333" s="194"/>
      <c r="P333" s="194"/>
      <c r="Q333" s="194"/>
      <c r="R333" s="194"/>
      <c r="S333" s="194"/>
      <c r="T333" s="195"/>
      <c r="AT333" s="196" t="s">
        <v>138</v>
      </c>
      <c r="AU333" s="196" t="s">
        <v>81</v>
      </c>
      <c r="AV333" s="11" t="s">
        <v>81</v>
      </c>
      <c r="AW333" s="11" t="s">
        <v>35</v>
      </c>
      <c r="AX333" s="11" t="s">
        <v>71</v>
      </c>
      <c r="AY333" s="196" t="s">
        <v>128</v>
      </c>
    </row>
    <row r="334" spans="2:65" s="11" customFormat="1">
      <c r="B334" s="187"/>
      <c r="D334" s="198" t="s">
        <v>138</v>
      </c>
      <c r="E334" s="196" t="s">
        <v>5</v>
      </c>
      <c r="F334" s="206" t="s">
        <v>721</v>
      </c>
      <c r="H334" s="207">
        <v>15.898</v>
      </c>
      <c r="I334" s="192"/>
      <c r="L334" s="187"/>
      <c r="M334" s="193"/>
      <c r="N334" s="194"/>
      <c r="O334" s="194"/>
      <c r="P334" s="194"/>
      <c r="Q334" s="194"/>
      <c r="R334" s="194"/>
      <c r="S334" s="194"/>
      <c r="T334" s="195"/>
      <c r="AT334" s="196" t="s">
        <v>138</v>
      </c>
      <c r="AU334" s="196" t="s">
        <v>81</v>
      </c>
      <c r="AV334" s="11" t="s">
        <v>81</v>
      </c>
      <c r="AW334" s="11" t="s">
        <v>35</v>
      </c>
      <c r="AX334" s="11" t="s">
        <v>71</v>
      </c>
      <c r="AY334" s="196" t="s">
        <v>128</v>
      </c>
    </row>
    <row r="335" spans="2:65" s="11" customFormat="1">
      <c r="B335" s="187"/>
      <c r="D335" s="198" t="s">
        <v>138</v>
      </c>
      <c r="E335" s="196" t="s">
        <v>5</v>
      </c>
      <c r="F335" s="206" t="s">
        <v>722</v>
      </c>
      <c r="H335" s="207">
        <v>8.8140000000000001</v>
      </c>
      <c r="I335" s="192"/>
      <c r="L335" s="187"/>
      <c r="M335" s="193"/>
      <c r="N335" s="194"/>
      <c r="O335" s="194"/>
      <c r="P335" s="194"/>
      <c r="Q335" s="194"/>
      <c r="R335" s="194"/>
      <c r="S335" s="194"/>
      <c r="T335" s="195"/>
      <c r="AT335" s="196" t="s">
        <v>138</v>
      </c>
      <c r="AU335" s="196" t="s">
        <v>81</v>
      </c>
      <c r="AV335" s="11" t="s">
        <v>81</v>
      </c>
      <c r="AW335" s="11" t="s">
        <v>35</v>
      </c>
      <c r="AX335" s="11" t="s">
        <v>71</v>
      </c>
      <c r="AY335" s="196" t="s">
        <v>128</v>
      </c>
    </row>
    <row r="336" spans="2:65" s="14" customFormat="1">
      <c r="B336" s="220"/>
      <c r="D336" s="198" t="s">
        <v>138</v>
      </c>
      <c r="E336" s="221" t="s">
        <v>5</v>
      </c>
      <c r="F336" s="222" t="s">
        <v>198</v>
      </c>
      <c r="H336" s="223">
        <v>71.221000000000004</v>
      </c>
      <c r="I336" s="224"/>
      <c r="L336" s="220"/>
      <c r="M336" s="225"/>
      <c r="N336" s="226"/>
      <c r="O336" s="226"/>
      <c r="P336" s="226"/>
      <c r="Q336" s="226"/>
      <c r="R336" s="226"/>
      <c r="S336" s="226"/>
      <c r="T336" s="227"/>
      <c r="AT336" s="221" t="s">
        <v>138</v>
      </c>
      <c r="AU336" s="221" t="s">
        <v>81</v>
      </c>
      <c r="AV336" s="14" t="s">
        <v>129</v>
      </c>
      <c r="AW336" s="14" t="s">
        <v>35</v>
      </c>
      <c r="AX336" s="14" t="s">
        <v>71</v>
      </c>
      <c r="AY336" s="221" t="s">
        <v>128</v>
      </c>
    </row>
    <row r="337" spans="2:65" s="11" customFormat="1">
      <c r="B337" s="187"/>
      <c r="D337" s="198" t="s">
        <v>138</v>
      </c>
      <c r="E337" s="196" t="s">
        <v>5</v>
      </c>
      <c r="F337" s="206" t="s">
        <v>723</v>
      </c>
      <c r="H337" s="207">
        <v>19.305</v>
      </c>
      <c r="I337" s="192"/>
      <c r="L337" s="187"/>
      <c r="M337" s="193"/>
      <c r="N337" s="194"/>
      <c r="O337" s="194"/>
      <c r="P337" s="194"/>
      <c r="Q337" s="194"/>
      <c r="R337" s="194"/>
      <c r="S337" s="194"/>
      <c r="T337" s="195"/>
      <c r="AT337" s="196" t="s">
        <v>138</v>
      </c>
      <c r="AU337" s="196" t="s">
        <v>81</v>
      </c>
      <c r="AV337" s="11" t="s">
        <v>81</v>
      </c>
      <c r="AW337" s="11" t="s">
        <v>35</v>
      </c>
      <c r="AX337" s="11" t="s">
        <v>71</v>
      </c>
      <c r="AY337" s="196" t="s">
        <v>128</v>
      </c>
    </row>
    <row r="338" spans="2:65" s="11" customFormat="1">
      <c r="B338" s="187"/>
      <c r="D338" s="198" t="s">
        <v>138</v>
      </c>
      <c r="E338" s="196" t="s">
        <v>5</v>
      </c>
      <c r="F338" s="206" t="s">
        <v>724</v>
      </c>
      <c r="H338" s="207">
        <v>14.513999999999999</v>
      </c>
      <c r="I338" s="192"/>
      <c r="L338" s="187"/>
      <c r="M338" s="193"/>
      <c r="N338" s="194"/>
      <c r="O338" s="194"/>
      <c r="P338" s="194"/>
      <c r="Q338" s="194"/>
      <c r="R338" s="194"/>
      <c r="S338" s="194"/>
      <c r="T338" s="195"/>
      <c r="AT338" s="196" t="s">
        <v>138</v>
      </c>
      <c r="AU338" s="196" t="s">
        <v>81</v>
      </c>
      <c r="AV338" s="11" t="s">
        <v>81</v>
      </c>
      <c r="AW338" s="11" t="s">
        <v>35</v>
      </c>
      <c r="AX338" s="11" t="s">
        <v>71</v>
      </c>
      <c r="AY338" s="196" t="s">
        <v>128</v>
      </c>
    </row>
    <row r="339" spans="2:65" s="11" customFormat="1">
      <c r="B339" s="187"/>
      <c r="D339" s="198" t="s">
        <v>138</v>
      </c>
      <c r="E339" s="196" t="s">
        <v>5</v>
      </c>
      <c r="F339" s="206" t="s">
        <v>725</v>
      </c>
      <c r="H339" s="207">
        <v>14.513999999999999</v>
      </c>
      <c r="I339" s="192"/>
      <c r="L339" s="187"/>
      <c r="M339" s="193"/>
      <c r="N339" s="194"/>
      <c r="O339" s="194"/>
      <c r="P339" s="194"/>
      <c r="Q339" s="194"/>
      <c r="R339" s="194"/>
      <c r="S339" s="194"/>
      <c r="T339" s="195"/>
      <c r="AT339" s="196" t="s">
        <v>138</v>
      </c>
      <c r="AU339" s="196" t="s">
        <v>81</v>
      </c>
      <c r="AV339" s="11" t="s">
        <v>81</v>
      </c>
      <c r="AW339" s="11" t="s">
        <v>35</v>
      </c>
      <c r="AX339" s="11" t="s">
        <v>71</v>
      </c>
      <c r="AY339" s="196" t="s">
        <v>128</v>
      </c>
    </row>
    <row r="340" spans="2:65" s="14" customFormat="1">
      <c r="B340" s="220"/>
      <c r="D340" s="198" t="s">
        <v>138</v>
      </c>
      <c r="E340" s="221" t="s">
        <v>5</v>
      </c>
      <c r="F340" s="222" t="s">
        <v>198</v>
      </c>
      <c r="H340" s="223">
        <v>48.332999999999998</v>
      </c>
      <c r="I340" s="224"/>
      <c r="L340" s="220"/>
      <c r="M340" s="225"/>
      <c r="N340" s="226"/>
      <c r="O340" s="226"/>
      <c r="P340" s="226"/>
      <c r="Q340" s="226"/>
      <c r="R340" s="226"/>
      <c r="S340" s="226"/>
      <c r="T340" s="227"/>
      <c r="AT340" s="221" t="s">
        <v>138</v>
      </c>
      <c r="AU340" s="221" t="s">
        <v>81</v>
      </c>
      <c r="AV340" s="14" t="s">
        <v>129</v>
      </c>
      <c r="AW340" s="14" t="s">
        <v>35</v>
      </c>
      <c r="AX340" s="14" t="s">
        <v>71</v>
      </c>
      <c r="AY340" s="221" t="s">
        <v>128</v>
      </c>
    </row>
    <row r="341" spans="2:65" s="13" customFormat="1">
      <c r="B341" s="208"/>
      <c r="D341" s="188" t="s">
        <v>138</v>
      </c>
      <c r="E341" s="209" t="s">
        <v>5</v>
      </c>
      <c r="F341" s="210" t="s">
        <v>147</v>
      </c>
      <c r="H341" s="211">
        <v>119.554</v>
      </c>
      <c r="I341" s="212"/>
      <c r="L341" s="208"/>
      <c r="M341" s="213"/>
      <c r="N341" s="214"/>
      <c r="O341" s="214"/>
      <c r="P341" s="214"/>
      <c r="Q341" s="214"/>
      <c r="R341" s="214"/>
      <c r="S341" s="214"/>
      <c r="T341" s="215"/>
      <c r="AT341" s="216" t="s">
        <v>138</v>
      </c>
      <c r="AU341" s="216" t="s">
        <v>81</v>
      </c>
      <c r="AV341" s="13" t="s">
        <v>136</v>
      </c>
      <c r="AW341" s="13" t="s">
        <v>35</v>
      </c>
      <c r="AX341" s="13" t="s">
        <v>79</v>
      </c>
      <c r="AY341" s="216" t="s">
        <v>128</v>
      </c>
    </row>
    <row r="342" spans="2:65" s="1" customFormat="1" ht="25.5" customHeight="1">
      <c r="B342" s="174"/>
      <c r="C342" s="175" t="s">
        <v>726</v>
      </c>
      <c r="D342" s="175" t="s">
        <v>131</v>
      </c>
      <c r="E342" s="176" t="s">
        <v>727</v>
      </c>
      <c r="F342" s="177" t="s">
        <v>728</v>
      </c>
      <c r="G342" s="178" t="s">
        <v>150</v>
      </c>
      <c r="H342" s="179">
        <v>277.35000000000002</v>
      </c>
      <c r="I342" s="180"/>
      <c r="J342" s="181">
        <f>ROUND(I342*H342,2)</f>
        <v>0</v>
      </c>
      <c r="K342" s="177" t="s">
        <v>135</v>
      </c>
      <c r="L342" s="41"/>
      <c r="M342" s="182" t="s">
        <v>5</v>
      </c>
      <c r="N342" s="183" t="s">
        <v>42</v>
      </c>
      <c r="O342" s="42"/>
      <c r="P342" s="184">
        <f>O342*H342</f>
        <v>0</v>
      </c>
      <c r="Q342" s="184">
        <v>2.0000000000000001E-4</v>
      </c>
      <c r="R342" s="184">
        <f>Q342*H342</f>
        <v>5.5470000000000005E-2</v>
      </c>
      <c r="S342" s="184">
        <v>0</v>
      </c>
      <c r="T342" s="185">
        <f>S342*H342</f>
        <v>0</v>
      </c>
      <c r="AR342" s="24" t="s">
        <v>239</v>
      </c>
      <c r="AT342" s="24" t="s">
        <v>131</v>
      </c>
      <c r="AU342" s="24" t="s">
        <v>81</v>
      </c>
      <c r="AY342" s="24" t="s">
        <v>128</v>
      </c>
      <c r="BE342" s="186">
        <f>IF(N342="základní",J342,0)</f>
        <v>0</v>
      </c>
      <c r="BF342" s="186">
        <f>IF(N342="snížená",J342,0)</f>
        <v>0</v>
      </c>
      <c r="BG342" s="186">
        <f>IF(N342="zákl. přenesená",J342,0)</f>
        <v>0</v>
      </c>
      <c r="BH342" s="186">
        <f>IF(N342="sníž. přenesená",J342,0)</f>
        <v>0</v>
      </c>
      <c r="BI342" s="186">
        <f>IF(N342="nulová",J342,0)</f>
        <v>0</v>
      </c>
      <c r="BJ342" s="24" t="s">
        <v>79</v>
      </c>
      <c r="BK342" s="186">
        <f>ROUND(I342*H342,2)</f>
        <v>0</v>
      </c>
      <c r="BL342" s="24" t="s">
        <v>239</v>
      </c>
      <c r="BM342" s="24" t="s">
        <v>729</v>
      </c>
    </row>
    <row r="343" spans="2:65" s="11" customFormat="1">
      <c r="B343" s="187"/>
      <c r="D343" s="198" t="s">
        <v>138</v>
      </c>
      <c r="E343" s="196" t="s">
        <v>5</v>
      </c>
      <c r="F343" s="206" t="s">
        <v>730</v>
      </c>
      <c r="H343" s="207">
        <v>33.741999999999997</v>
      </c>
      <c r="I343" s="192"/>
      <c r="L343" s="187"/>
      <c r="M343" s="193"/>
      <c r="N343" s="194"/>
      <c r="O343" s="194"/>
      <c r="P343" s="194"/>
      <c r="Q343" s="194"/>
      <c r="R343" s="194"/>
      <c r="S343" s="194"/>
      <c r="T343" s="195"/>
      <c r="AT343" s="196" t="s">
        <v>138</v>
      </c>
      <c r="AU343" s="196" t="s">
        <v>81</v>
      </c>
      <c r="AV343" s="11" t="s">
        <v>81</v>
      </c>
      <c r="AW343" s="11" t="s">
        <v>35</v>
      </c>
      <c r="AX343" s="11" t="s">
        <v>71</v>
      </c>
      <c r="AY343" s="196" t="s">
        <v>128</v>
      </c>
    </row>
    <row r="344" spans="2:65" s="11" customFormat="1">
      <c r="B344" s="187"/>
      <c r="D344" s="198" t="s">
        <v>138</v>
      </c>
      <c r="E344" s="196" t="s">
        <v>5</v>
      </c>
      <c r="F344" s="206" t="s">
        <v>731</v>
      </c>
      <c r="H344" s="207">
        <v>239.108</v>
      </c>
      <c r="I344" s="192"/>
      <c r="L344" s="187"/>
      <c r="M344" s="193"/>
      <c r="N344" s="194"/>
      <c r="O344" s="194"/>
      <c r="P344" s="194"/>
      <c r="Q344" s="194"/>
      <c r="R344" s="194"/>
      <c r="S344" s="194"/>
      <c r="T344" s="195"/>
      <c r="AT344" s="196" t="s">
        <v>138</v>
      </c>
      <c r="AU344" s="196" t="s">
        <v>81</v>
      </c>
      <c r="AV344" s="11" t="s">
        <v>81</v>
      </c>
      <c r="AW344" s="11" t="s">
        <v>35</v>
      </c>
      <c r="AX344" s="11" t="s">
        <v>71</v>
      </c>
      <c r="AY344" s="196" t="s">
        <v>128</v>
      </c>
    </row>
    <row r="345" spans="2:65" s="11" customFormat="1">
      <c r="B345" s="187"/>
      <c r="D345" s="198" t="s">
        <v>138</v>
      </c>
      <c r="E345" s="196" t="s">
        <v>5</v>
      </c>
      <c r="F345" s="206" t="s">
        <v>732</v>
      </c>
      <c r="H345" s="207">
        <v>4.5</v>
      </c>
      <c r="I345" s="192"/>
      <c r="L345" s="187"/>
      <c r="M345" s="193"/>
      <c r="N345" s="194"/>
      <c r="O345" s="194"/>
      <c r="P345" s="194"/>
      <c r="Q345" s="194"/>
      <c r="R345" s="194"/>
      <c r="S345" s="194"/>
      <c r="T345" s="195"/>
      <c r="AT345" s="196" t="s">
        <v>138</v>
      </c>
      <c r="AU345" s="196" t="s">
        <v>81</v>
      </c>
      <c r="AV345" s="11" t="s">
        <v>81</v>
      </c>
      <c r="AW345" s="11" t="s">
        <v>35</v>
      </c>
      <c r="AX345" s="11" t="s">
        <v>71</v>
      </c>
      <c r="AY345" s="196" t="s">
        <v>128</v>
      </c>
    </row>
    <row r="346" spans="2:65" s="13" customFormat="1">
      <c r="B346" s="208"/>
      <c r="D346" s="188" t="s">
        <v>138</v>
      </c>
      <c r="E346" s="209" t="s">
        <v>5</v>
      </c>
      <c r="F346" s="210" t="s">
        <v>147</v>
      </c>
      <c r="H346" s="211">
        <v>277.35000000000002</v>
      </c>
      <c r="I346" s="212"/>
      <c r="L346" s="208"/>
      <c r="M346" s="213"/>
      <c r="N346" s="214"/>
      <c r="O346" s="214"/>
      <c r="P346" s="214"/>
      <c r="Q346" s="214"/>
      <c r="R346" s="214"/>
      <c r="S346" s="214"/>
      <c r="T346" s="215"/>
      <c r="AT346" s="216" t="s">
        <v>138</v>
      </c>
      <c r="AU346" s="216" t="s">
        <v>81</v>
      </c>
      <c r="AV346" s="13" t="s">
        <v>136</v>
      </c>
      <c r="AW346" s="13" t="s">
        <v>35</v>
      </c>
      <c r="AX346" s="13" t="s">
        <v>79</v>
      </c>
      <c r="AY346" s="216" t="s">
        <v>128</v>
      </c>
    </row>
    <row r="347" spans="2:65" s="1" customFormat="1" ht="25.5" customHeight="1">
      <c r="B347" s="174"/>
      <c r="C347" s="175" t="s">
        <v>733</v>
      </c>
      <c r="D347" s="175" t="s">
        <v>131</v>
      </c>
      <c r="E347" s="176" t="s">
        <v>734</v>
      </c>
      <c r="F347" s="177" t="s">
        <v>735</v>
      </c>
      <c r="G347" s="178" t="s">
        <v>150</v>
      </c>
      <c r="H347" s="179">
        <v>184.648</v>
      </c>
      <c r="I347" s="180"/>
      <c r="J347" s="181">
        <f>ROUND(I347*H347,2)</f>
        <v>0</v>
      </c>
      <c r="K347" s="177" t="s">
        <v>135</v>
      </c>
      <c r="L347" s="41"/>
      <c r="M347" s="182" t="s">
        <v>5</v>
      </c>
      <c r="N347" s="183" t="s">
        <v>42</v>
      </c>
      <c r="O347" s="42"/>
      <c r="P347" s="184">
        <f>O347*H347</f>
        <v>0</v>
      </c>
      <c r="Q347" s="184">
        <v>0</v>
      </c>
      <c r="R347" s="184">
        <f>Q347*H347</f>
        <v>0</v>
      </c>
      <c r="S347" s="184">
        <v>0</v>
      </c>
      <c r="T347" s="185">
        <f>S347*H347</f>
        <v>0</v>
      </c>
      <c r="AR347" s="24" t="s">
        <v>239</v>
      </c>
      <c r="AT347" s="24" t="s">
        <v>131</v>
      </c>
      <c r="AU347" s="24" t="s">
        <v>81</v>
      </c>
      <c r="AY347" s="24" t="s">
        <v>128</v>
      </c>
      <c r="BE347" s="186">
        <f>IF(N347="základní",J347,0)</f>
        <v>0</v>
      </c>
      <c r="BF347" s="186">
        <f>IF(N347="snížená",J347,0)</f>
        <v>0</v>
      </c>
      <c r="BG347" s="186">
        <f>IF(N347="zákl. přenesená",J347,0)</f>
        <v>0</v>
      </c>
      <c r="BH347" s="186">
        <f>IF(N347="sníž. přenesená",J347,0)</f>
        <v>0</v>
      </c>
      <c r="BI347" s="186">
        <f>IF(N347="nulová",J347,0)</f>
        <v>0</v>
      </c>
      <c r="BJ347" s="24" t="s">
        <v>79</v>
      </c>
      <c r="BK347" s="186">
        <f>ROUND(I347*H347,2)</f>
        <v>0</v>
      </c>
      <c r="BL347" s="24" t="s">
        <v>239</v>
      </c>
      <c r="BM347" s="24" t="s">
        <v>736</v>
      </c>
    </row>
    <row r="348" spans="2:65" s="11" customFormat="1">
      <c r="B348" s="187"/>
      <c r="D348" s="198" t="s">
        <v>138</v>
      </c>
      <c r="E348" s="196" t="s">
        <v>5</v>
      </c>
      <c r="F348" s="206" t="s">
        <v>639</v>
      </c>
      <c r="H348" s="207">
        <v>79.311999999999998</v>
      </c>
      <c r="I348" s="192"/>
      <c r="L348" s="187"/>
      <c r="M348" s="193"/>
      <c r="N348" s="194"/>
      <c r="O348" s="194"/>
      <c r="P348" s="194"/>
      <c r="Q348" s="194"/>
      <c r="R348" s="194"/>
      <c r="S348" s="194"/>
      <c r="T348" s="195"/>
      <c r="AT348" s="196" t="s">
        <v>138</v>
      </c>
      <c r="AU348" s="196" t="s">
        <v>81</v>
      </c>
      <c r="AV348" s="11" t="s">
        <v>81</v>
      </c>
      <c r="AW348" s="11" t="s">
        <v>35</v>
      </c>
      <c r="AX348" s="11" t="s">
        <v>71</v>
      </c>
      <c r="AY348" s="196" t="s">
        <v>128</v>
      </c>
    </row>
    <row r="349" spans="2:65" s="11" customFormat="1">
      <c r="B349" s="187"/>
      <c r="D349" s="198" t="s">
        <v>138</v>
      </c>
      <c r="E349" s="196" t="s">
        <v>5</v>
      </c>
      <c r="F349" s="206" t="s">
        <v>640</v>
      </c>
      <c r="H349" s="207">
        <v>105.336</v>
      </c>
      <c r="I349" s="192"/>
      <c r="L349" s="187"/>
      <c r="M349" s="193"/>
      <c r="N349" s="194"/>
      <c r="O349" s="194"/>
      <c r="P349" s="194"/>
      <c r="Q349" s="194"/>
      <c r="R349" s="194"/>
      <c r="S349" s="194"/>
      <c r="T349" s="195"/>
      <c r="AT349" s="196" t="s">
        <v>138</v>
      </c>
      <c r="AU349" s="196" t="s">
        <v>81</v>
      </c>
      <c r="AV349" s="11" t="s">
        <v>81</v>
      </c>
      <c r="AW349" s="11" t="s">
        <v>35</v>
      </c>
      <c r="AX349" s="11" t="s">
        <v>71</v>
      </c>
      <c r="AY349" s="196" t="s">
        <v>128</v>
      </c>
    </row>
    <row r="350" spans="2:65" s="12" customFormat="1">
      <c r="B350" s="197"/>
      <c r="D350" s="198" t="s">
        <v>138</v>
      </c>
      <c r="E350" s="199" t="s">
        <v>5</v>
      </c>
      <c r="F350" s="200" t="s">
        <v>641</v>
      </c>
      <c r="H350" s="201" t="s">
        <v>5</v>
      </c>
      <c r="I350" s="202"/>
      <c r="L350" s="197"/>
      <c r="M350" s="203"/>
      <c r="N350" s="204"/>
      <c r="O350" s="204"/>
      <c r="P350" s="204"/>
      <c r="Q350" s="204"/>
      <c r="R350" s="204"/>
      <c r="S350" s="204"/>
      <c r="T350" s="205"/>
      <c r="AT350" s="201" t="s">
        <v>138</v>
      </c>
      <c r="AU350" s="201" t="s">
        <v>81</v>
      </c>
      <c r="AV350" s="12" t="s">
        <v>79</v>
      </c>
      <c r="AW350" s="12" t="s">
        <v>35</v>
      </c>
      <c r="AX350" s="12" t="s">
        <v>71</v>
      </c>
      <c r="AY350" s="201" t="s">
        <v>128</v>
      </c>
    </row>
    <row r="351" spans="2:65" s="13" customFormat="1">
      <c r="B351" s="208"/>
      <c r="D351" s="188" t="s">
        <v>138</v>
      </c>
      <c r="E351" s="209" t="s">
        <v>5</v>
      </c>
      <c r="F351" s="210" t="s">
        <v>147</v>
      </c>
      <c r="H351" s="211">
        <v>184.648</v>
      </c>
      <c r="I351" s="212"/>
      <c r="L351" s="208"/>
      <c r="M351" s="213"/>
      <c r="N351" s="214"/>
      <c r="O351" s="214"/>
      <c r="P351" s="214"/>
      <c r="Q351" s="214"/>
      <c r="R351" s="214"/>
      <c r="S351" s="214"/>
      <c r="T351" s="215"/>
      <c r="AT351" s="216" t="s">
        <v>138</v>
      </c>
      <c r="AU351" s="216" t="s">
        <v>81</v>
      </c>
      <c r="AV351" s="13" t="s">
        <v>136</v>
      </c>
      <c r="AW351" s="13" t="s">
        <v>35</v>
      </c>
      <c r="AX351" s="13" t="s">
        <v>79</v>
      </c>
      <c r="AY351" s="216" t="s">
        <v>128</v>
      </c>
    </row>
    <row r="352" spans="2:65" s="1" customFormat="1" ht="16.5" customHeight="1">
      <c r="B352" s="174"/>
      <c r="C352" s="237" t="s">
        <v>737</v>
      </c>
      <c r="D352" s="237" t="s">
        <v>507</v>
      </c>
      <c r="E352" s="238" t="s">
        <v>738</v>
      </c>
      <c r="F352" s="239" t="s">
        <v>739</v>
      </c>
      <c r="G352" s="240" t="s">
        <v>150</v>
      </c>
      <c r="H352" s="241">
        <v>203.113</v>
      </c>
      <c r="I352" s="242"/>
      <c r="J352" s="243">
        <f>ROUND(I352*H352,2)</f>
        <v>0</v>
      </c>
      <c r="K352" s="239" t="s">
        <v>135</v>
      </c>
      <c r="L352" s="244"/>
      <c r="M352" s="245" t="s">
        <v>5</v>
      </c>
      <c r="N352" s="246" t="s">
        <v>42</v>
      </c>
      <c r="O352" s="42"/>
      <c r="P352" s="184">
        <f>O352*H352</f>
        <v>0</v>
      </c>
      <c r="Q352" s="184">
        <v>1.7000000000000001E-4</v>
      </c>
      <c r="R352" s="184">
        <f>Q352*H352</f>
        <v>3.4529210000000005E-2</v>
      </c>
      <c r="S352" s="184">
        <v>0</v>
      </c>
      <c r="T352" s="185">
        <f>S352*H352</f>
        <v>0</v>
      </c>
      <c r="AR352" s="24" t="s">
        <v>341</v>
      </c>
      <c r="AT352" s="24" t="s">
        <v>507</v>
      </c>
      <c r="AU352" s="24" t="s">
        <v>81</v>
      </c>
      <c r="AY352" s="24" t="s">
        <v>128</v>
      </c>
      <c r="BE352" s="186">
        <f>IF(N352="základní",J352,0)</f>
        <v>0</v>
      </c>
      <c r="BF352" s="186">
        <f>IF(N352="snížená",J352,0)</f>
        <v>0</v>
      </c>
      <c r="BG352" s="186">
        <f>IF(N352="zákl. přenesená",J352,0)</f>
        <v>0</v>
      </c>
      <c r="BH352" s="186">
        <f>IF(N352="sníž. přenesená",J352,0)</f>
        <v>0</v>
      </c>
      <c r="BI352" s="186">
        <f>IF(N352="nulová",J352,0)</f>
        <v>0</v>
      </c>
      <c r="BJ352" s="24" t="s">
        <v>79</v>
      </c>
      <c r="BK352" s="186">
        <f>ROUND(I352*H352,2)</f>
        <v>0</v>
      </c>
      <c r="BL352" s="24" t="s">
        <v>239</v>
      </c>
      <c r="BM352" s="24" t="s">
        <v>740</v>
      </c>
    </row>
    <row r="353" spans="2:65" s="11" customFormat="1">
      <c r="B353" s="187"/>
      <c r="D353" s="188" t="s">
        <v>138</v>
      </c>
      <c r="F353" s="190" t="s">
        <v>741</v>
      </c>
      <c r="H353" s="191">
        <v>203.113</v>
      </c>
      <c r="I353" s="192"/>
      <c r="L353" s="187"/>
      <c r="M353" s="193"/>
      <c r="N353" s="194"/>
      <c r="O353" s="194"/>
      <c r="P353" s="194"/>
      <c r="Q353" s="194"/>
      <c r="R353" s="194"/>
      <c r="S353" s="194"/>
      <c r="T353" s="195"/>
      <c r="AT353" s="196" t="s">
        <v>138</v>
      </c>
      <c r="AU353" s="196" t="s">
        <v>81</v>
      </c>
      <c r="AV353" s="11" t="s">
        <v>81</v>
      </c>
      <c r="AW353" s="11" t="s">
        <v>6</v>
      </c>
      <c r="AX353" s="11" t="s">
        <v>79</v>
      </c>
      <c r="AY353" s="196" t="s">
        <v>128</v>
      </c>
    </row>
    <row r="354" spans="2:65" s="1" customFormat="1" ht="51" customHeight="1">
      <c r="B354" s="174"/>
      <c r="C354" s="175" t="s">
        <v>742</v>
      </c>
      <c r="D354" s="175" t="s">
        <v>131</v>
      </c>
      <c r="E354" s="176" t="s">
        <v>743</v>
      </c>
      <c r="F354" s="177" t="s">
        <v>744</v>
      </c>
      <c r="G354" s="178" t="s">
        <v>150</v>
      </c>
      <c r="H354" s="179">
        <v>2.25</v>
      </c>
      <c r="I354" s="180"/>
      <c r="J354" s="181">
        <f>ROUND(I354*H354,2)</f>
        <v>0</v>
      </c>
      <c r="K354" s="177" t="s">
        <v>135</v>
      </c>
      <c r="L354" s="41"/>
      <c r="M354" s="182" t="s">
        <v>5</v>
      </c>
      <c r="N354" s="183" t="s">
        <v>42</v>
      </c>
      <c r="O354" s="42"/>
      <c r="P354" s="184">
        <f>O354*H354</f>
        <v>0</v>
      </c>
      <c r="Q354" s="184">
        <v>4.7280000000000003E-2</v>
      </c>
      <c r="R354" s="184">
        <f>Q354*H354</f>
        <v>0.10638</v>
      </c>
      <c r="S354" s="184">
        <v>0</v>
      </c>
      <c r="T354" s="185">
        <f>S354*H354</f>
        <v>0</v>
      </c>
      <c r="AR354" s="24" t="s">
        <v>239</v>
      </c>
      <c r="AT354" s="24" t="s">
        <v>131</v>
      </c>
      <c r="AU354" s="24" t="s">
        <v>81</v>
      </c>
      <c r="AY354" s="24" t="s">
        <v>128</v>
      </c>
      <c r="BE354" s="186">
        <f>IF(N354="základní",J354,0)</f>
        <v>0</v>
      </c>
      <c r="BF354" s="186">
        <f>IF(N354="snížená",J354,0)</f>
        <v>0</v>
      </c>
      <c r="BG354" s="186">
        <f>IF(N354="zákl. přenesená",J354,0)</f>
        <v>0</v>
      </c>
      <c r="BH354" s="186">
        <f>IF(N354="sníž. přenesená",J354,0)</f>
        <v>0</v>
      </c>
      <c r="BI354" s="186">
        <f>IF(N354="nulová",J354,0)</f>
        <v>0</v>
      </c>
      <c r="BJ354" s="24" t="s">
        <v>79</v>
      </c>
      <c r="BK354" s="186">
        <f>ROUND(I354*H354,2)</f>
        <v>0</v>
      </c>
      <c r="BL354" s="24" t="s">
        <v>239</v>
      </c>
      <c r="BM354" s="24" t="s">
        <v>745</v>
      </c>
    </row>
    <row r="355" spans="2:65" s="11" customFormat="1">
      <c r="B355" s="187"/>
      <c r="D355" s="188" t="s">
        <v>138</v>
      </c>
      <c r="E355" s="189" t="s">
        <v>5</v>
      </c>
      <c r="F355" s="190" t="s">
        <v>746</v>
      </c>
      <c r="H355" s="191">
        <v>2.25</v>
      </c>
      <c r="I355" s="192"/>
      <c r="L355" s="187"/>
      <c r="M355" s="193"/>
      <c r="N355" s="194"/>
      <c r="O355" s="194"/>
      <c r="P355" s="194"/>
      <c r="Q355" s="194"/>
      <c r="R355" s="194"/>
      <c r="S355" s="194"/>
      <c r="T355" s="195"/>
      <c r="AT355" s="196" t="s">
        <v>138</v>
      </c>
      <c r="AU355" s="196" t="s">
        <v>81</v>
      </c>
      <c r="AV355" s="11" t="s">
        <v>81</v>
      </c>
      <c r="AW355" s="11" t="s">
        <v>35</v>
      </c>
      <c r="AX355" s="11" t="s">
        <v>79</v>
      </c>
      <c r="AY355" s="196" t="s">
        <v>128</v>
      </c>
    </row>
    <row r="356" spans="2:65" s="1" customFormat="1" ht="51" customHeight="1">
      <c r="B356" s="174"/>
      <c r="C356" s="175" t="s">
        <v>747</v>
      </c>
      <c r="D356" s="175" t="s">
        <v>131</v>
      </c>
      <c r="E356" s="176" t="s">
        <v>748</v>
      </c>
      <c r="F356" s="177" t="s">
        <v>749</v>
      </c>
      <c r="G356" s="178" t="s">
        <v>150</v>
      </c>
      <c r="H356" s="179">
        <v>19.175000000000001</v>
      </c>
      <c r="I356" s="180"/>
      <c r="J356" s="181">
        <f>ROUND(I356*H356,2)</f>
        <v>0</v>
      </c>
      <c r="K356" s="177" t="s">
        <v>135</v>
      </c>
      <c r="L356" s="41"/>
      <c r="M356" s="182" t="s">
        <v>5</v>
      </c>
      <c r="N356" s="183" t="s">
        <v>42</v>
      </c>
      <c r="O356" s="42"/>
      <c r="P356" s="184">
        <f>O356*H356</f>
        <v>0</v>
      </c>
      <c r="Q356" s="184">
        <v>4.7280000000000003E-2</v>
      </c>
      <c r="R356" s="184">
        <f>Q356*H356</f>
        <v>0.90659400000000012</v>
      </c>
      <c r="S356" s="184">
        <v>0</v>
      </c>
      <c r="T356" s="185">
        <f>S356*H356</f>
        <v>0</v>
      </c>
      <c r="AR356" s="24" t="s">
        <v>239</v>
      </c>
      <c r="AT356" s="24" t="s">
        <v>131</v>
      </c>
      <c r="AU356" s="24" t="s">
        <v>81</v>
      </c>
      <c r="AY356" s="24" t="s">
        <v>128</v>
      </c>
      <c r="BE356" s="186">
        <f>IF(N356="základní",J356,0)</f>
        <v>0</v>
      </c>
      <c r="BF356" s="186">
        <f>IF(N356="snížená",J356,0)</f>
        <v>0</v>
      </c>
      <c r="BG356" s="186">
        <f>IF(N356="zákl. přenesená",J356,0)</f>
        <v>0</v>
      </c>
      <c r="BH356" s="186">
        <f>IF(N356="sníž. přenesená",J356,0)</f>
        <v>0</v>
      </c>
      <c r="BI356" s="186">
        <f>IF(N356="nulová",J356,0)</f>
        <v>0</v>
      </c>
      <c r="BJ356" s="24" t="s">
        <v>79</v>
      </c>
      <c r="BK356" s="186">
        <f>ROUND(I356*H356,2)</f>
        <v>0</v>
      </c>
      <c r="BL356" s="24" t="s">
        <v>239</v>
      </c>
      <c r="BM356" s="24" t="s">
        <v>750</v>
      </c>
    </row>
    <row r="357" spans="2:65" s="11" customFormat="1">
      <c r="B357" s="187"/>
      <c r="D357" s="198" t="s">
        <v>138</v>
      </c>
      <c r="E357" s="196" t="s">
        <v>5</v>
      </c>
      <c r="F357" s="206" t="s">
        <v>627</v>
      </c>
      <c r="H357" s="207">
        <v>2.46</v>
      </c>
      <c r="I357" s="192"/>
      <c r="L357" s="187"/>
      <c r="M357" s="193"/>
      <c r="N357" s="194"/>
      <c r="O357" s="194"/>
      <c r="P357" s="194"/>
      <c r="Q357" s="194"/>
      <c r="R357" s="194"/>
      <c r="S357" s="194"/>
      <c r="T357" s="195"/>
      <c r="AT357" s="196" t="s">
        <v>138</v>
      </c>
      <c r="AU357" s="196" t="s">
        <v>81</v>
      </c>
      <c r="AV357" s="11" t="s">
        <v>81</v>
      </c>
      <c r="AW357" s="11" t="s">
        <v>35</v>
      </c>
      <c r="AX357" s="11" t="s">
        <v>71</v>
      </c>
      <c r="AY357" s="196" t="s">
        <v>128</v>
      </c>
    </row>
    <row r="358" spans="2:65" s="11" customFormat="1">
      <c r="B358" s="187"/>
      <c r="D358" s="198" t="s">
        <v>138</v>
      </c>
      <c r="E358" s="196" t="s">
        <v>5</v>
      </c>
      <c r="F358" s="206" t="s">
        <v>628</v>
      </c>
      <c r="H358" s="207">
        <v>4.7969999999999997</v>
      </c>
      <c r="I358" s="192"/>
      <c r="L358" s="187"/>
      <c r="M358" s="193"/>
      <c r="N358" s="194"/>
      <c r="O358" s="194"/>
      <c r="P358" s="194"/>
      <c r="Q358" s="194"/>
      <c r="R358" s="194"/>
      <c r="S358" s="194"/>
      <c r="T358" s="195"/>
      <c r="AT358" s="196" t="s">
        <v>138</v>
      </c>
      <c r="AU358" s="196" t="s">
        <v>81</v>
      </c>
      <c r="AV358" s="11" t="s">
        <v>81</v>
      </c>
      <c r="AW358" s="11" t="s">
        <v>35</v>
      </c>
      <c r="AX358" s="11" t="s">
        <v>71</v>
      </c>
      <c r="AY358" s="196" t="s">
        <v>128</v>
      </c>
    </row>
    <row r="359" spans="2:65" s="11" customFormat="1">
      <c r="B359" s="187"/>
      <c r="D359" s="198" t="s">
        <v>138</v>
      </c>
      <c r="E359" s="196" t="s">
        <v>5</v>
      </c>
      <c r="F359" s="206" t="s">
        <v>629</v>
      </c>
      <c r="H359" s="207">
        <v>11.917999999999999</v>
      </c>
      <c r="I359" s="192"/>
      <c r="L359" s="187"/>
      <c r="M359" s="193"/>
      <c r="N359" s="194"/>
      <c r="O359" s="194"/>
      <c r="P359" s="194"/>
      <c r="Q359" s="194"/>
      <c r="R359" s="194"/>
      <c r="S359" s="194"/>
      <c r="T359" s="195"/>
      <c r="AT359" s="196" t="s">
        <v>138</v>
      </c>
      <c r="AU359" s="196" t="s">
        <v>81</v>
      </c>
      <c r="AV359" s="11" t="s">
        <v>81</v>
      </c>
      <c r="AW359" s="11" t="s">
        <v>35</v>
      </c>
      <c r="AX359" s="11" t="s">
        <v>71</v>
      </c>
      <c r="AY359" s="196" t="s">
        <v>128</v>
      </c>
    </row>
    <row r="360" spans="2:65" s="13" customFormat="1">
      <c r="B360" s="208"/>
      <c r="D360" s="188" t="s">
        <v>138</v>
      </c>
      <c r="E360" s="209" t="s">
        <v>5</v>
      </c>
      <c r="F360" s="210" t="s">
        <v>147</v>
      </c>
      <c r="H360" s="211">
        <v>19.175000000000001</v>
      </c>
      <c r="I360" s="212"/>
      <c r="L360" s="208"/>
      <c r="M360" s="213"/>
      <c r="N360" s="214"/>
      <c r="O360" s="214"/>
      <c r="P360" s="214"/>
      <c r="Q360" s="214"/>
      <c r="R360" s="214"/>
      <c r="S360" s="214"/>
      <c r="T360" s="215"/>
      <c r="AT360" s="216" t="s">
        <v>138</v>
      </c>
      <c r="AU360" s="216" t="s">
        <v>81</v>
      </c>
      <c r="AV360" s="13" t="s">
        <v>136</v>
      </c>
      <c r="AW360" s="13" t="s">
        <v>35</v>
      </c>
      <c r="AX360" s="13" t="s">
        <v>79</v>
      </c>
      <c r="AY360" s="216" t="s">
        <v>128</v>
      </c>
    </row>
    <row r="361" spans="2:65" s="1" customFormat="1" ht="25.5" customHeight="1">
      <c r="B361" s="174"/>
      <c r="C361" s="175" t="s">
        <v>751</v>
      </c>
      <c r="D361" s="175" t="s">
        <v>131</v>
      </c>
      <c r="E361" s="176" t="s">
        <v>752</v>
      </c>
      <c r="F361" s="177" t="s">
        <v>753</v>
      </c>
      <c r="G361" s="178" t="s">
        <v>150</v>
      </c>
      <c r="H361" s="179">
        <v>184.648</v>
      </c>
      <c r="I361" s="180"/>
      <c r="J361" s="181">
        <f>ROUND(I361*H361,2)</f>
        <v>0</v>
      </c>
      <c r="K361" s="177" t="s">
        <v>135</v>
      </c>
      <c r="L361" s="41"/>
      <c r="M361" s="182" t="s">
        <v>5</v>
      </c>
      <c r="N361" s="183" t="s">
        <v>42</v>
      </c>
      <c r="O361" s="42"/>
      <c r="P361" s="184">
        <f>O361*H361</f>
        <v>0</v>
      </c>
      <c r="Q361" s="184">
        <v>1E-4</v>
      </c>
      <c r="R361" s="184">
        <f>Q361*H361</f>
        <v>1.84648E-2</v>
      </c>
      <c r="S361" s="184">
        <v>0</v>
      </c>
      <c r="T361" s="185">
        <f>S361*H361</f>
        <v>0</v>
      </c>
      <c r="AR361" s="24" t="s">
        <v>239</v>
      </c>
      <c r="AT361" s="24" t="s">
        <v>131</v>
      </c>
      <c r="AU361" s="24" t="s">
        <v>81</v>
      </c>
      <c r="AY361" s="24" t="s">
        <v>128</v>
      </c>
      <c r="BE361" s="186">
        <f>IF(N361="základní",J361,0)</f>
        <v>0</v>
      </c>
      <c r="BF361" s="186">
        <f>IF(N361="snížená",J361,0)</f>
        <v>0</v>
      </c>
      <c r="BG361" s="186">
        <f>IF(N361="zákl. přenesená",J361,0)</f>
        <v>0</v>
      </c>
      <c r="BH361" s="186">
        <f>IF(N361="sníž. přenesená",J361,0)</f>
        <v>0</v>
      </c>
      <c r="BI361" s="186">
        <f>IF(N361="nulová",J361,0)</f>
        <v>0</v>
      </c>
      <c r="BJ361" s="24" t="s">
        <v>79</v>
      </c>
      <c r="BK361" s="186">
        <f>ROUND(I361*H361,2)</f>
        <v>0</v>
      </c>
      <c r="BL361" s="24" t="s">
        <v>239</v>
      </c>
      <c r="BM361" s="24" t="s">
        <v>754</v>
      </c>
    </row>
    <row r="362" spans="2:65" s="1" customFormat="1" ht="51" customHeight="1">
      <c r="B362" s="174"/>
      <c r="C362" s="175" t="s">
        <v>755</v>
      </c>
      <c r="D362" s="175" t="s">
        <v>131</v>
      </c>
      <c r="E362" s="176" t="s">
        <v>756</v>
      </c>
      <c r="F362" s="177" t="s">
        <v>757</v>
      </c>
      <c r="G362" s="178" t="s">
        <v>150</v>
      </c>
      <c r="H362" s="179">
        <v>153.5</v>
      </c>
      <c r="I362" s="180"/>
      <c r="J362" s="181">
        <f>ROUND(I362*H362,2)</f>
        <v>0</v>
      </c>
      <c r="K362" s="177" t="s">
        <v>135</v>
      </c>
      <c r="L362" s="41"/>
      <c r="M362" s="182" t="s">
        <v>5</v>
      </c>
      <c r="N362" s="183" t="s">
        <v>42</v>
      </c>
      <c r="O362" s="42"/>
      <c r="P362" s="184">
        <f>O362*H362</f>
        <v>0</v>
      </c>
      <c r="Q362" s="184">
        <v>1.8849999999999999E-2</v>
      </c>
      <c r="R362" s="184">
        <f>Q362*H362</f>
        <v>2.893475</v>
      </c>
      <c r="S362" s="184">
        <v>0</v>
      </c>
      <c r="T362" s="185">
        <f>S362*H362</f>
        <v>0</v>
      </c>
      <c r="AR362" s="24" t="s">
        <v>239</v>
      </c>
      <c r="AT362" s="24" t="s">
        <v>131</v>
      </c>
      <c r="AU362" s="24" t="s">
        <v>81</v>
      </c>
      <c r="AY362" s="24" t="s">
        <v>128</v>
      </c>
      <c r="BE362" s="186">
        <f>IF(N362="základní",J362,0)</f>
        <v>0</v>
      </c>
      <c r="BF362" s="186">
        <f>IF(N362="snížená",J362,0)</f>
        <v>0</v>
      </c>
      <c r="BG362" s="186">
        <f>IF(N362="zákl. přenesená",J362,0)</f>
        <v>0</v>
      </c>
      <c r="BH362" s="186">
        <f>IF(N362="sníž. přenesená",J362,0)</f>
        <v>0</v>
      </c>
      <c r="BI362" s="186">
        <f>IF(N362="nulová",J362,0)</f>
        <v>0</v>
      </c>
      <c r="BJ362" s="24" t="s">
        <v>79</v>
      </c>
      <c r="BK362" s="186">
        <f>ROUND(I362*H362,2)</f>
        <v>0</v>
      </c>
      <c r="BL362" s="24" t="s">
        <v>239</v>
      </c>
      <c r="BM362" s="24" t="s">
        <v>758</v>
      </c>
    </row>
    <row r="363" spans="2:65" s="11" customFormat="1" ht="27">
      <c r="B363" s="187"/>
      <c r="D363" s="188" t="s">
        <v>138</v>
      </c>
      <c r="E363" s="189" t="s">
        <v>5</v>
      </c>
      <c r="F363" s="190" t="s">
        <v>759</v>
      </c>
      <c r="H363" s="191">
        <v>153.5</v>
      </c>
      <c r="I363" s="192"/>
      <c r="L363" s="187"/>
      <c r="M363" s="193"/>
      <c r="N363" s="194"/>
      <c r="O363" s="194"/>
      <c r="P363" s="194"/>
      <c r="Q363" s="194"/>
      <c r="R363" s="194"/>
      <c r="S363" s="194"/>
      <c r="T363" s="195"/>
      <c r="AT363" s="196" t="s">
        <v>138</v>
      </c>
      <c r="AU363" s="196" t="s">
        <v>81</v>
      </c>
      <c r="AV363" s="11" t="s">
        <v>81</v>
      </c>
      <c r="AW363" s="11" t="s">
        <v>35</v>
      </c>
      <c r="AX363" s="11" t="s">
        <v>79</v>
      </c>
      <c r="AY363" s="196" t="s">
        <v>128</v>
      </c>
    </row>
    <row r="364" spans="2:65" s="1" customFormat="1" ht="38.25" customHeight="1">
      <c r="B364" s="174"/>
      <c r="C364" s="175" t="s">
        <v>760</v>
      </c>
      <c r="D364" s="175" t="s">
        <v>131</v>
      </c>
      <c r="E364" s="176" t="s">
        <v>761</v>
      </c>
      <c r="F364" s="177" t="s">
        <v>762</v>
      </c>
      <c r="G364" s="178" t="s">
        <v>231</v>
      </c>
      <c r="H364" s="179">
        <v>2.5</v>
      </c>
      <c r="I364" s="180"/>
      <c r="J364" s="181">
        <f>ROUND(I364*H364,2)</f>
        <v>0</v>
      </c>
      <c r="K364" s="177" t="s">
        <v>135</v>
      </c>
      <c r="L364" s="41"/>
      <c r="M364" s="182" t="s">
        <v>5</v>
      </c>
      <c r="N364" s="183" t="s">
        <v>42</v>
      </c>
      <c r="O364" s="42"/>
      <c r="P364" s="184">
        <f>O364*H364</f>
        <v>0</v>
      </c>
      <c r="Q364" s="184">
        <v>1.238E-2</v>
      </c>
      <c r="R364" s="184">
        <f>Q364*H364</f>
        <v>3.0950000000000002E-2</v>
      </c>
      <c r="S364" s="184">
        <v>0</v>
      </c>
      <c r="T364" s="185">
        <f>S364*H364</f>
        <v>0</v>
      </c>
      <c r="AR364" s="24" t="s">
        <v>239</v>
      </c>
      <c r="AT364" s="24" t="s">
        <v>131</v>
      </c>
      <c r="AU364" s="24" t="s">
        <v>81</v>
      </c>
      <c r="AY364" s="24" t="s">
        <v>128</v>
      </c>
      <c r="BE364" s="186">
        <f>IF(N364="základní",J364,0)</f>
        <v>0</v>
      </c>
      <c r="BF364" s="186">
        <f>IF(N364="snížená",J364,0)</f>
        <v>0</v>
      </c>
      <c r="BG364" s="186">
        <f>IF(N364="zákl. přenesená",J364,0)</f>
        <v>0</v>
      </c>
      <c r="BH364" s="186">
        <f>IF(N364="sníž. přenesená",J364,0)</f>
        <v>0</v>
      </c>
      <c r="BI364" s="186">
        <f>IF(N364="nulová",J364,0)</f>
        <v>0</v>
      </c>
      <c r="BJ364" s="24" t="s">
        <v>79</v>
      </c>
      <c r="BK364" s="186">
        <f>ROUND(I364*H364,2)</f>
        <v>0</v>
      </c>
      <c r="BL364" s="24" t="s">
        <v>239</v>
      </c>
      <c r="BM364" s="24" t="s">
        <v>763</v>
      </c>
    </row>
    <row r="365" spans="2:65" s="11" customFormat="1">
      <c r="B365" s="187"/>
      <c r="D365" s="188" t="s">
        <v>138</v>
      </c>
      <c r="E365" s="189" t="s">
        <v>5</v>
      </c>
      <c r="F365" s="190" t="s">
        <v>764</v>
      </c>
      <c r="H365" s="191">
        <v>2.5</v>
      </c>
      <c r="I365" s="192"/>
      <c r="L365" s="187"/>
      <c r="M365" s="193"/>
      <c r="N365" s="194"/>
      <c r="O365" s="194"/>
      <c r="P365" s="194"/>
      <c r="Q365" s="194"/>
      <c r="R365" s="194"/>
      <c r="S365" s="194"/>
      <c r="T365" s="195"/>
      <c r="AT365" s="196" t="s">
        <v>138</v>
      </c>
      <c r="AU365" s="196" t="s">
        <v>81</v>
      </c>
      <c r="AV365" s="11" t="s">
        <v>81</v>
      </c>
      <c r="AW365" s="11" t="s">
        <v>35</v>
      </c>
      <c r="AX365" s="11" t="s">
        <v>79</v>
      </c>
      <c r="AY365" s="196" t="s">
        <v>128</v>
      </c>
    </row>
    <row r="366" spans="2:65" s="1" customFormat="1" ht="38.25" customHeight="1">
      <c r="B366" s="174"/>
      <c r="C366" s="175" t="s">
        <v>765</v>
      </c>
      <c r="D366" s="175" t="s">
        <v>131</v>
      </c>
      <c r="E366" s="176" t="s">
        <v>766</v>
      </c>
      <c r="F366" s="177" t="s">
        <v>767</v>
      </c>
      <c r="G366" s="178" t="s">
        <v>344</v>
      </c>
      <c r="H366" s="179">
        <v>24</v>
      </c>
      <c r="I366" s="180"/>
      <c r="J366" s="181">
        <f>ROUND(I366*H366,2)</f>
        <v>0</v>
      </c>
      <c r="K366" s="177" t="s">
        <v>135</v>
      </c>
      <c r="L366" s="41"/>
      <c r="M366" s="182" t="s">
        <v>5</v>
      </c>
      <c r="N366" s="183" t="s">
        <v>42</v>
      </c>
      <c r="O366" s="42"/>
      <c r="P366" s="184">
        <f>O366*H366</f>
        <v>0</v>
      </c>
      <c r="Q366" s="184">
        <v>2.2000000000000001E-4</v>
      </c>
      <c r="R366" s="184">
        <f>Q366*H366</f>
        <v>5.28E-3</v>
      </c>
      <c r="S366" s="184">
        <v>0</v>
      </c>
      <c r="T366" s="185">
        <f>S366*H366</f>
        <v>0</v>
      </c>
      <c r="AR366" s="24" t="s">
        <v>239</v>
      </c>
      <c r="AT366" s="24" t="s">
        <v>131</v>
      </c>
      <c r="AU366" s="24" t="s">
        <v>81</v>
      </c>
      <c r="AY366" s="24" t="s">
        <v>128</v>
      </c>
      <c r="BE366" s="186">
        <f>IF(N366="základní",J366,0)</f>
        <v>0</v>
      </c>
      <c r="BF366" s="186">
        <f>IF(N366="snížená",J366,0)</f>
        <v>0</v>
      </c>
      <c r="BG366" s="186">
        <f>IF(N366="zákl. přenesená",J366,0)</f>
        <v>0</v>
      </c>
      <c r="BH366" s="186">
        <f>IF(N366="sníž. přenesená",J366,0)</f>
        <v>0</v>
      </c>
      <c r="BI366" s="186">
        <f>IF(N366="nulová",J366,0)</f>
        <v>0</v>
      </c>
      <c r="BJ366" s="24" t="s">
        <v>79</v>
      </c>
      <c r="BK366" s="186">
        <f>ROUND(I366*H366,2)</f>
        <v>0</v>
      </c>
      <c r="BL366" s="24" t="s">
        <v>239</v>
      </c>
      <c r="BM366" s="24" t="s">
        <v>768</v>
      </c>
    </row>
    <row r="367" spans="2:65" s="11" customFormat="1">
      <c r="B367" s="187"/>
      <c r="D367" s="198" t="s">
        <v>138</v>
      </c>
      <c r="E367" s="196" t="s">
        <v>5</v>
      </c>
      <c r="F367" s="206" t="s">
        <v>769</v>
      </c>
      <c r="H367" s="207">
        <v>14</v>
      </c>
      <c r="I367" s="192"/>
      <c r="L367" s="187"/>
      <c r="M367" s="193"/>
      <c r="N367" s="194"/>
      <c r="O367" s="194"/>
      <c r="P367" s="194"/>
      <c r="Q367" s="194"/>
      <c r="R367" s="194"/>
      <c r="S367" s="194"/>
      <c r="T367" s="195"/>
      <c r="AT367" s="196" t="s">
        <v>138</v>
      </c>
      <c r="AU367" s="196" t="s">
        <v>81</v>
      </c>
      <c r="AV367" s="11" t="s">
        <v>81</v>
      </c>
      <c r="AW367" s="11" t="s">
        <v>35</v>
      </c>
      <c r="AX367" s="11" t="s">
        <v>71</v>
      </c>
      <c r="AY367" s="196" t="s">
        <v>128</v>
      </c>
    </row>
    <row r="368" spans="2:65" s="11" customFormat="1">
      <c r="B368" s="187"/>
      <c r="D368" s="198" t="s">
        <v>138</v>
      </c>
      <c r="E368" s="196" t="s">
        <v>5</v>
      </c>
      <c r="F368" s="206" t="s">
        <v>770</v>
      </c>
      <c r="H368" s="207">
        <v>10</v>
      </c>
      <c r="I368" s="192"/>
      <c r="L368" s="187"/>
      <c r="M368" s="193"/>
      <c r="N368" s="194"/>
      <c r="O368" s="194"/>
      <c r="P368" s="194"/>
      <c r="Q368" s="194"/>
      <c r="R368" s="194"/>
      <c r="S368" s="194"/>
      <c r="T368" s="195"/>
      <c r="AT368" s="196" t="s">
        <v>138</v>
      </c>
      <c r="AU368" s="196" t="s">
        <v>81</v>
      </c>
      <c r="AV368" s="11" t="s">
        <v>81</v>
      </c>
      <c r="AW368" s="11" t="s">
        <v>35</v>
      </c>
      <c r="AX368" s="11" t="s">
        <v>71</v>
      </c>
      <c r="AY368" s="196" t="s">
        <v>128</v>
      </c>
    </row>
    <row r="369" spans="2:65" s="13" customFormat="1">
      <c r="B369" s="208"/>
      <c r="D369" s="188" t="s">
        <v>138</v>
      </c>
      <c r="E369" s="209" t="s">
        <v>5</v>
      </c>
      <c r="F369" s="210" t="s">
        <v>147</v>
      </c>
      <c r="H369" s="211">
        <v>24</v>
      </c>
      <c r="I369" s="212"/>
      <c r="L369" s="208"/>
      <c r="M369" s="213"/>
      <c r="N369" s="214"/>
      <c r="O369" s="214"/>
      <c r="P369" s="214"/>
      <c r="Q369" s="214"/>
      <c r="R369" s="214"/>
      <c r="S369" s="214"/>
      <c r="T369" s="215"/>
      <c r="AT369" s="216" t="s">
        <v>138</v>
      </c>
      <c r="AU369" s="216" t="s">
        <v>81</v>
      </c>
      <c r="AV369" s="13" t="s">
        <v>136</v>
      </c>
      <c r="AW369" s="13" t="s">
        <v>35</v>
      </c>
      <c r="AX369" s="13" t="s">
        <v>79</v>
      </c>
      <c r="AY369" s="216" t="s">
        <v>128</v>
      </c>
    </row>
    <row r="370" spans="2:65" s="1" customFormat="1" ht="16.5" customHeight="1">
      <c r="B370" s="174"/>
      <c r="C370" s="237" t="s">
        <v>771</v>
      </c>
      <c r="D370" s="237" t="s">
        <v>507</v>
      </c>
      <c r="E370" s="238" t="s">
        <v>772</v>
      </c>
      <c r="F370" s="239" t="s">
        <v>773</v>
      </c>
      <c r="G370" s="240" t="s">
        <v>344</v>
      </c>
      <c r="H370" s="241">
        <v>10</v>
      </c>
      <c r="I370" s="242"/>
      <c r="J370" s="243">
        <f>ROUND(I370*H370,2)</f>
        <v>0</v>
      </c>
      <c r="K370" s="239" t="s">
        <v>135</v>
      </c>
      <c r="L370" s="244"/>
      <c r="M370" s="245" t="s">
        <v>5</v>
      </c>
      <c r="N370" s="246" t="s">
        <v>42</v>
      </c>
      <c r="O370" s="42"/>
      <c r="P370" s="184">
        <f>O370*H370</f>
        <v>0</v>
      </c>
      <c r="Q370" s="184">
        <v>2.283E-2</v>
      </c>
      <c r="R370" s="184">
        <f>Q370*H370</f>
        <v>0.2283</v>
      </c>
      <c r="S370" s="184">
        <v>0</v>
      </c>
      <c r="T370" s="185">
        <f>S370*H370</f>
        <v>0</v>
      </c>
      <c r="AR370" s="24" t="s">
        <v>341</v>
      </c>
      <c r="AT370" s="24" t="s">
        <v>507</v>
      </c>
      <c r="AU370" s="24" t="s">
        <v>81</v>
      </c>
      <c r="AY370" s="24" t="s">
        <v>128</v>
      </c>
      <c r="BE370" s="186">
        <f>IF(N370="základní",J370,0)</f>
        <v>0</v>
      </c>
      <c r="BF370" s="186">
        <f>IF(N370="snížená",J370,0)</f>
        <v>0</v>
      </c>
      <c r="BG370" s="186">
        <f>IF(N370="zákl. přenesená",J370,0)</f>
        <v>0</v>
      </c>
      <c r="BH370" s="186">
        <f>IF(N370="sníž. přenesená",J370,0)</f>
        <v>0</v>
      </c>
      <c r="BI370" s="186">
        <f>IF(N370="nulová",J370,0)</f>
        <v>0</v>
      </c>
      <c r="BJ370" s="24" t="s">
        <v>79</v>
      </c>
      <c r="BK370" s="186">
        <f>ROUND(I370*H370,2)</f>
        <v>0</v>
      </c>
      <c r="BL370" s="24" t="s">
        <v>239</v>
      </c>
      <c r="BM370" s="24" t="s">
        <v>774</v>
      </c>
    </row>
    <row r="371" spans="2:65" s="1" customFormat="1" ht="16.5" customHeight="1">
      <c r="B371" s="174"/>
      <c r="C371" s="237" t="s">
        <v>775</v>
      </c>
      <c r="D371" s="237" t="s">
        <v>507</v>
      </c>
      <c r="E371" s="238" t="s">
        <v>776</v>
      </c>
      <c r="F371" s="239" t="s">
        <v>777</v>
      </c>
      <c r="G371" s="240" t="s">
        <v>344</v>
      </c>
      <c r="H371" s="241">
        <v>14</v>
      </c>
      <c r="I371" s="242"/>
      <c r="J371" s="243">
        <f>ROUND(I371*H371,2)</f>
        <v>0</v>
      </c>
      <c r="K371" s="239" t="s">
        <v>135</v>
      </c>
      <c r="L371" s="244"/>
      <c r="M371" s="245" t="s">
        <v>5</v>
      </c>
      <c r="N371" s="246" t="s">
        <v>42</v>
      </c>
      <c r="O371" s="42"/>
      <c r="P371" s="184">
        <f>O371*H371</f>
        <v>0</v>
      </c>
      <c r="Q371" s="184">
        <v>2.3470000000000001E-2</v>
      </c>
      <c r="R371" s="184">
        <f>Q371*H371</f>
        <v>0.32858000000000004</v>
      </c>
      <c r="S371" s="184">
        <v>0</v>
      </c>
      <c r="T371" s="185">
        <f>S371*H371</f>
        <v>0</v>
      </c>
      <c r="AR371" s="24" t="s">
        <v>341</v>
      </c>
      <c r="AT371" s="24" t="s">
        <v>507</v>
      </c>
      <c r="AU371" s="24" t="s">
        <v>81</v>
      </c>
      <c r="AY371" s="24" t="s">
        <v>128</v>
      </c>
      <c r="BE371" s="186">
        <f>IF(N371="základní",J371,0)</f>
        <v>0</v>
      </c>
      <c r="BF371" s="186">
        <f>IF(N371="snížená",J371,0)</f>
        <v>0</v>
      </c>
      <c r="BG371" s="186">
        <f>IF(N371="zákl. přenesená",J371,0)</f>
        <v>0</v>
      </c>
      <c r="BH371" s="186">
        <f>IF(N371="sníž. přenesená",J371,0)</f>
        <v>0</v>
      </c>
      <c r="BI371" s="186">
        <f>IF(N371="nulová",J371,0)</f>
        <v>0</v>
      </c>
      <c r="BJ371" s="24" t="s">
        <v>79</v>
      </c>
      <c r="BK371" s="186">
        <f>ROUND(I371*H371,2)</f>
        <v>0</v>
      </c>
      <c r="BL371" s="24" t="s">
        <v>239</v>
      </c>
      <c r="BM371" s="24" t="s">
        <v>778</v>
      </c>
    </row>
    <row r="372" spans="2:65" s="1" customFormat="1" ht="38.25" customHeight="1">
      <c r="B372" s="174"/>
      <c r="C372" s="175" t="s">
        <v>779</v>
      </c>
      <c r="D372" s="175" t="s">
        <v>131</v>
      </c>
      <c r="E372" s="176" t="s">
        <v>780</v>
      </c>
      <c r="F372" s="177" t="s">
        <v>781</v>
      </c>
      <c r="G372" s="178" t="s">
        <v>150</v>
      </c>
      <c r="H372" s="179">
        <v>184.648</v>
      </c>
      <c r="I372" s="180"/>
      <c r="J372" s="181">
        <f>ROUND(I372*H372,2)</f>
        <v>0</v>
      </c>
      <c r="K372" s="177" t="s">
        <v>135</v>
      </c>
      <c r="L372" s="41"/>
      <c r="M372" s="182" t="s">
        <v>5</v>
      </c>
      <c r="N372" s="183" t="s">
        <v>42</v>
      </c>
      <c r="O372" s="42"/>
      <c r="P372" s="184">
        <f>O372*H372</f>
        <v>0</v>
      </c>
      <c r="Q372" s="184">
        <v>2.469E-2</v>
      </c>
      <c r="R372" s="184">
        <f>Q372*H372</f>
        <v>4.5589591199999999</v>
      </c>
      <c r="S372" s="184">
        <v>0</v>
      </c>
      <c r="T372" s="185">
        <f>S372*H372</f>
        <v>0</v>
      </c>
      <c r="AR372" s="24" t="s">
        <v>239</v>
      </c>
      <c r="AT372" s="24" t="s">
        <v>131</v>
      </c>
      <c r="AU372" s="24" t="s">
        <v>81</v>
      </c>
      <c r="AY372" s="24" t="s">
        <v>128</v>
      </c>
      <c r="BE372" s="186">
        <f>IF(N372="základní",J372,0)</f>
        <v>0</v>
      </c>
      <c r="BF372" s="186">
        <f>IF(N372="snížená",J372,0)</f>
        <v>0</v>
      </c>
      <c r="BG372" s="186">
        <f>IF(N372="zákl. přenesená",J372,0)</f>
        <v>0</v>
      </c>
      <c r="BH372" s="186">
        <f>IF(N372="sníž. přenesená",J372,0)</f>
        <v>0</v>
      </c>
      <c r="BI372" s="186">
        <f>IF(N372="nulová",J372,0)</f>
        <v>0</v>
      </c>
      <c r="BJ372" s="24" t="s">
        <v>79</v>
      </c>
      <c r="BK372" s="186">
        <f>ROUND(I372*H372,2)</f>
        <v>0</v>
      </c>
      <c r="BL372" s="24" t="s">
        <v>239</v>
      </c>
      <c r="BM372" s="24" t="s">
        <v>782</v>
      </c>
    </row>
    <row r="373" spans="2:65" s="11" customFormat="1">
      <c r="B373" s="187"/>
      <c r="D373" s="198" t="s">
        <v>138</v>
      </c>
      <c r="E373" s="196" t="s">
        <v>5</v>
      </c>
      <c r="F373" s="206" t="s">
        <v>639</v>
      </c>
      <c r="H373" s="207">
        <v>79.311999999999998</v>
      </c>
      <c r="I373" s="192"/>
      <c r="L373" s="187"/>
      <c r="M373" s="193"/>
      <c r="N373" s="194"/>
      <c r="O373" s="194"/>
      <c r="P373" s="194"/>
      <c r="Q373" s="194"/>
      <c r="R373" s="194"/>
      <c r="S373" s="194"/>
      <c r="T373" s="195"/>
      <c r="AT373" s="196" t="s">
        <v>138</v>
      </c>
      <c r="AU373" s="196" t="s">
        <v>81</v>
      </c>
      <c r="AV373" s="11" t="s">
        <v>81</v>
      </c>
      <c r="AW373" s="11" t="s">
        <v>35</v>
      </c>
      <c r="AX373" s="11" t="s">
        <v>71</v>
      </c>
      <c r="AY373" s="196" t="s">
        <v>128</v>
      </c>
    </row>
    <row r="374" spans="2:65" s="11" customFormat="1">
      <c r="B374" s="187"/>
      <c r="D374" s="198" t="s">
        <v>138</v>
      </c>
      <c r="E374" s="196" t="s">
        <v>5</v>
      </c>
      <c r="F374" s="206" t="s">
        <v>640</v>
      </c>
      <c r="H374" s="207">
        <v>105.336</v>
      </c>
      <c r="I374" s="192"/>
      <c r="L374" s="187"/>
      <c r="M374" s="193"/>
      <c r="N374" s="194"/>
      <c r="O374" s="194"/>
      <c r="P374" s="194"/>
      <c r="Q374" s="194"/>
      <c r="R374" s="194"/>
      <c r="S374" s="194"/>
      <c r="T374" s="195"/>
      <c r="AT374" s="196" t="s">
        <v>138</v>
      </c>
      <c r="AU374" s="196" t="s">
        <v>81</v>
      </c>
      <c r="AV374" s="11" t="s">
        <v>81</v>
      </c>
      <c r="AW374" s="11" t="s">
        <v>35</v>
      </c>
      <c r="AX374" s="11" t="s">
        <v>71</v>
      </c>
      <c r="AY374" s="196" t="s">
        <v>128</v>
      </c>
    </row>
    <row r="375" spans="2:65" s="12" customFormat="1">
      <c r="B375" s="197"/>
      <c r="D375" s="198" t="s">
        <v>138</v>
      </c>
      <c r="E375" s="199" t="s">
        <v>5</v>
      </c>
      <c r="F375" s="200" t="s">
        <v>641</v>
      </c>
      <c r="H375" s="201" t="s">
        <v>5</v>
      </c>
      <c r="I375" s="202"/>
      <c r="L375" s="197"/>
      <c r="M375" s="203"/>
      <c r="N375" s="204"/>
      <c r="O375" s="204"/>
      <c r="P375" s="204"/>
      <c r="Q375" s="204"/>
      <c r="R375" s="204"/>
      <c r="S375" s="204"/>
      <c r="T375" s="205"/>
      <c r="AT375" s="201" t="s">
        <v>138</v>
      </c>
      <c r="AU375" s="201" t="s">
        <v>81</v>
      </c>
      <c r="AV375" s="12" t="s">
        <v>79</v>
      </c>
      <c r="AW375" s="12" t="s">
        <v>35</v>
      </c>
      <c r="AX375" s="12" t="s">
        <v>71</v>
      </c>
      <c r="AY375" s="201" t="s">
        <v>128</v>
      </c>
    </row>
    <row r="376" spans="2:65" s="13" customFormat="1">
      <c r="B376" s="208"/>
      <c r="D376" s="188" t="s">
        <v>138</v>
      </c>
      <c r="E376" s="209" t="s">
        <v>5</v>
      </c>
      <c r="F376" s="210" t="s">
        <v>147</v>
      </c>
      <c r="H376" s="211">
        <v>184.648</v>
      </c>
      <c r="I376" s="212"/>
      <c r="L376" s="208"/>
      <c r="M376" s="213"/>
      <c r="N376" s="214"/>
      <c r="O376" s="214"/>
      <c r="P376" s="214"/>
      <c r="Q376" s="214"/>
      <c r="R376" s="214"/>
      <c r="S376" s="214"/>
      <c r="T376" s="215"/>
      <c r="AT376" s="216" t="s">
        <v>138</v>
      </c>
      <c r="AU376" s="216" t="s">
        <v>81</v>
      </c>
      <c r="AV376" s="13" t="s">
        <v>136</v>
      </c>
      <c r="AW376" s="13" t="s">
        <v>35</v>
      </c>
      <c r="AX376" s="13" t="s">
        <v>79</v>
      </c>
      <c r="AY376" s="216" t="s">
        <v>128</v>
      </c>
    </row>
    <row r="377" spans="2:65" s="1" customFormat="1" ht="51" customHeight="1">
      <c r="B377" s="174"/>
      <c r="C377" s="175" t="s">
        <v>783</v>
      </c>
      <c r="D377" s="175" t="s">
        <v>131</v>
      </c>
      <c r="E377" s="176" t="s">
        <v>784</v>
      </c>
      <c r="F377" s="177" t="s">
        <v>785</v>
      </c>
      <c r="G377" s="178" t="s">
        <v>134</v>
      </c>
      <c r="H377" s="179">
        <v>12.712</v>
      </c>
      <c r="I377" s="180"/>
      <c r="J377" s="181">
        <f>ROUND(I377*H377,2)</f>
        <v>0</v>
      </c>
      <c r="K377" s="177" t="s">
        <v>135</v>
      </c>
      <c r="L377" s="41"/>
      <c r="M377" s="182" t="s">
        <v>5</v>
      </c>
      <c r="N377" s="183" t="s">
        <v>42</v>
      </c>
      <c r="O377" s="42"/>
      <c r="P377" s="184">
        <f>O377*H377</f>
        <v>0</v>
      </c>
      <c r="Q377" s="184">
        <v>0</v>
      </c>
      <c r="R377" s="184">
        <f>Q377*H377</f>
        <v>0</v>
      </c>
      <c r="S377" s="184">
        <v>0</v>
      </c>
      <c r="T377" s="185">
        <f>S377*H377</f>
        <v>0</v>
      </c>
      <c r="AR377" s="24" t="s">
        <v>239</v>
      </c>
      <c r="AT377" s="24" t="s">
        <v>131</v>
      </c>
      <c r="AU377" s="24" t="s">
        <v>81</v>
      </c>
      <c r="AY377" s="24" t="s">
        <v>128</v>
      </c>
      <c r="BE377" s="186">
        <f>IF(N377="základní",J377,0)</f>
        <v>0</v>
      </c>
      <c r="BF377" s="186">
        <f>IF(N377="snížená",J377,0)</f>
        <v>0</v>
      </c>
      <c r="BG377" s="186">
        <f>IF(N377="zákl. přenesená",J377,0)</f>
        <v>0</v>
      </c>
      <c r="BH377" s="186">
        <f>IF(N377="sníž. přenesená",J377,0)</f>
        <v>0</v>
      </c>
      <c r="BI377" s="186">
        <f>IF(N377="nulová",J377,0)</f>
        <v>0</v>
      </c>
      <c r="BJ377" s="24" t="s">
        <v>79</v>
      </c>
      <c r="BK377" s="186">
        <f>ROUND(I377*H377,2)</f>
        <v>0</v>
      </c>
      <c r="BL377" s="24" t="s">
        <v>239</v>
      </c>
      <c r="BM377" s="24" t="s">
        <v>786</v>
      </c>
    </row>
    <row r="378" spans="2:65" s="10" customFormat="1" ht="29.85" customHeight="1">
      <c r="B378" s="160"/>
      <c r="D378" s="171" t="s">
        <v>70</v>
      </c>
      <c r="E378" s="172" t="s">
        <v>328</v>
      </c>
      <c r="F378" s="172" t="s">
        <v>329</v>
      </c>
      <c r="I378" s="163"/>
      <c r="J378" s="173">
        <f>BK378</f>
        <v>0</v>
      </c>
      <c r="L378" s="160"/>
      <c r="M378" s="165"/>
      <c r="N378" s="166"/>
      <c r="O378" s="166"/>
      <c r="P378" s="167">
        <f>SUM(P379:P402)</f>
        <v>0</v>
      </c>
      <c r="Q378" s="166"/>
      <c r="R378" s="167">
        <f>SUM(R379:R402)</f>
        <v>1.3660000000000001</v>
      </c>
      <c r="S378" s="166"/>
      <c r="T378" s="168">
        <f>SUM(T379:T402)</f>
        <v>0</v>
      </c>
      <c r="AR378" s="161" t="s">
        <v>81</v>
      </c>
      <c r="AT378" s="169" t="s">
        <v>70</v>
      </c>
      <c r="AU378" s="169" t="s">
        <v>79</v>
      </c>
      <c r="AY378" s="161" t="s">
        <v>128</v>
      </c>
      <c r="BK378" s="170">
        <f>SUM(BK379:BK402)</f>
        <v>0</v>
      </c>
    </row>
    <row r="379" spans="2:65" s="1" customFormat="1" ht="25.5" customHeight="1">
      <c r="B379" s="174"/>
      <c r="C379" s="175" t="s">
        <v>787</v>
      </c>
      <c r="D379" s="175" t="s">
        <v>131</v>
      </c>
      <c r="E379" s="176" t="s">
        <v>788</v>
      </c>
      <c r="F379" s="177" t="s">
        <v>789</v>
      </c>
      <c r="G379" s="178" t="s">
        <v>790</v>
      </c>
      <c r="H379" s="179">
        <v>17</v>
      </c>
      <c r="I379" s="180"/>
      <c r="J379" s="181">
        <f>ROUND(I379*H379,2)</f>
        <v>0</v>
      </c>
      <c r="K379" s="177" t="s">
        <v>5</v>
      </c>
      <c r="L379" s="41"/>
      <c r="M379" s="182" t="s">
        <v>5</v>
      </c>
      <c r="N379" s="183" t="s">
        <v>42</v>
      </c>
      <c r="O379" s="42"/>
      <c r="P379" s="184">
        <f>O379*H379</f>
        <v>0</v>
      </c>
      <c r="Q379" s="184">
        <v>0</v>
      </c>
      <c r="R379" s="184">
        <f>Q379*H379</f>
        <v>0</v>
      </c>
      <c r="S379" s="184">
        <v>0</v>
      </c>
      <c r="T379" s="185">
        <f>S379*H379</f>
        <v>0</v>
      </c>
      <c r="AR379" s="24" t="s">
        <v>239</v>
      </c>
      <c r="AT379" s="24" t="s">
        <v>131</v>
      </c>
      <c r="AU379" s="24" t="s">
        <v>81</v>
      </c>
      <c r="AY379" s="24" t="s">
        <v>128</v>
      </c>
      <c r="BE379" s="186">
        <f>IF(N379="základní",J379,0)</f>
        <v>0</v>
      </c>
      <c r="BF379" s="186">
        <f>IF(N379="snížená",J379,0)</f>
        <v>0</v>
      </c>
      <c r="BG379" s="186">
        <f>IF(N379="zákl. přenesená",J379,0)</f>
        <v>0</v>
      </c>
      <c r="BH379" s="186">
        <f>IF(N379="sníž. přenesená",J379,0)</f>
        <v>0</v>
      </c>
      <c r="BI379" s="186">
        <f>IF(N379="nulová",J379,0)</f>
        <v>0</v>
      </c>
      <c r="BJ379" s="24" t="s">
        <v>79</v>
      </c>
      <c r="BK379" s="186">
        <f>ROUND(I379*H379,2)</f>
        <v>0</v>
      </c>
      <c r="BL379" s="24" t="s">
        <v>239</v>
      </c>
      <c r="BM379" s="24" t="s">
        <v>791</v>
      </c>
    </row>
    <row r="380" spans="2:65" s="11" customFormat="1">
      <c r="B380" s="187"/>
      <c r="D380" s="188" t="s">
        <v>138</v>
      </c>
      <c r="E380" s="189" t="s">
        <v>5</v>
      </c>
      <c r="F380" s="190" t="s">
        <v>792</v>
      </c>
      <c r="H380" s="191">
        <v>17</v>
      </c>
      <c r="I380" s="192"/>
      <c r="L380" s="187"/>
      <c r="M380" s="193"/>
      <c r="N380" s="194"/>
      <c r="O380" s="194"/>
      <c r="P380" s="194"/>
      <c r="Q380" s="194"/>
      <c r="R380" s="194"/>
      <c r="S380" s="194"/>
      <c r="T380" s="195"/>
      <c r="AT380" s="196" t="s">
        <v>138</v>
      </c>
      <c r="AU380" s="196" t="s">
        <v>81</v>
      </c>
      <c r="AV380" s="11" t="s">
        <v>81</v>
      </c>
      <c r="AW380" s="11" t="s">
        <v>35</v>
      </c>
      <c r="AX380" s="11" t="s">
        <v>79</v>
      </c>
      <c r="AY380" s="196" t="s">
        <v>128</v>
      </c>
    </row>
    <row r="381" spans="2:65" s="1" customFormat="1" ht="25.5" customHeight="1">
      <c r="B381" s="174"/>
      <c r="C381" s="175" t="s">
        <v>793</v>
      </c>
      <c r="D381" s="175" t="s">
        <v>131</v>
      </c>
      <c r="E381" s="176" t="s">
        <v>794</v>
      </c>
      <c r="F381" s="177" t="s">
        <v>795</v>
      </c>
      <c r="G381" s="178" t="s">
        <v>344</v>
      </c>
      <c r="H381" s="179">
        <v>36</v>
      </c>
      <c r="I381" s="180"/>
      <c r="J381" s="181">
        <f>ROUND(I381*H381,2)</f>
        <v>0</v>
      </c>
      <c r="K381" s="177" t="s">
        <v>135</v>
      </c>
      <c r="L381" s="41"/>
      <c r="M381" s="182" t="s">
        <v>5</v>
      </c>
      <c r="N381" s="183" t="s">
        <v>42</v>
      </c>
      <c r="O381" s="42"/>
      <c r="P381" s="184">
        <f>O381*H381</f>
        <v>0</v>
      </c>
      <c r="Q381" s="184">
        <v>0</v>
      </c>
      <c r="R381" s="184">
        <f>Q381*H381</f>
        <v>0</v>
      </c>
      <c r="S381" s="184">
        <v>0</v>
      </c>
      <c r="T381" s="185">
        <f>S381*H381</f>
        <v>0</v>
      </c>
      <c r="AR381" s="24" t="s">
        <v>239</v>
      </c>
      <c r="AT381" s="24" t="s">
        <v>131</v>
      </c>
      <c r="AU381" s="24" t="s">
        <v>81</v>
      </c>
      <c r="AY381" s="24" t="s">
        <v>128</v>
      </c>
      <c r="BE381" s="186">
        <f>IF(N381="základní",J381,0)</f>
        <v>0</v>
      </c>
      <c r="BF381" s="186">
        <f>IF(N381="snížená",J381,0)</f>
        <v>0</v>
      </c>
      <c r="BG381" s="186">
        <f>IF(N381="zákl. přenesená",J381,0)</f>
        <v>0</v>
      </c>
      <c r="BH381" s="186">
        <f>IF(N381="sníž. přenesená",J381,0)</f>
        <v>0</v>
      </c>
      <c r="BI381" s="186">
        <f>IF(N381="nulová",J381,0)</f>
        <v>0</v>
      </c>
      <c r="BJ381" s="24" t="s">
        <v>79</v>
      </c>
      <c r="BK381" s="186">
        <f>ROUND(I381*H381,2)</f>
        <v>0</v>
      </c>
      <c r="BL381" s="24" t="s">
        <v>239</v>
      </c>
      <c r="BM381" s="24" t="s">
        <v>796</v>
      </c>
    </row>
    <row r="382" spans="2:65" s="11" customFormat="1">
      <c r="B382" s="187"/>
      <c r="D382" s="188" t="s">
        <v>138</v>
      </c>
      <c r="E382" s="189" t="s">
        <v>5</v>
      </c>
      <c r="F382" s="190" t="s">
        <v>797</v>
      </c>
      <c r="H382" s="191">
        <v>36</v>
      </c>
      <c r="I382" s="192"/>
      <c r="L382" s="187"/>
      <c r="M382" s="193"/>
      <c r="N382" s="194"/>
      <c r="O382" s="194"/>
      <c r="P382" s="194"/>
      <c r="Q382" s="194"/>
      <c r="R382" s="194"/>
      <c r="S382" s="194"/>
      <c r="T382" s="195"/>
      <c r="AT382" s="196" t="s">
        <v>138</v>
      </c>
      <c r="AU382" s="196" t="s">
        <v>81</v>
      </c>
      <c r="AV382" s="11" t="s">
        <v>81</v>
      </c>
      <c r="AW382" s="11" t="s">
        <v>35</v>
      </c>
      <c r="AX382" s="11" t="s">
        <v>79</v>
      </c>
      <c r="AY382" s="196" t="s">
        <v>128</v>
      </c>
    </row>
    <row r="383" spans="2:65" s="1" customFormat="1" ht="23.25" customHeight="1">
      <c r="B383" s="174"/>
      <c r="C383" s="237" t="s">
        <v>798</v>
      </c>
      <c r="D383" s="237" t="s">
        <v>507</v>
      </c>
      <c r="E383" s="238" t="s">
        <v>799</v>
      </c>
      <c r="F383" s="239" t="s">
        <v>1265</v>
      </c>
      <c r="G383" s="240" t="s">
        <v>344</v>
      </c>
      <c r="H383" s="241">
        <v>0</v>
      </c>
      <c r="I383" s="242"/>
      <c r="J383" s="243">
        <f>ROUND(I383*H383,2)</f>
        <v>0</v>
      </c>
      <c r="K383" s="239" t="s">
        <v>135</v>
      </c>
      <c r="L383" s="244"/>
      <c r="M383" s="245" t="s">
        <v>5</v>
      </c>
      <c r="N383" s="246" t="s">
        <v>42</v>
      </c>
      <c r="O383" s="42"/>
      <c r="P383" s="184">
        <f>O383*H383</f>
        <v>0</v>
      </c>
      <c r="Q383" s="184">
        <v>1.38E-2</v>
      </c>
      <c r="R383" s="184">
        <f>Q383*H383</f>
        <v>0</v>
      </c>
      <c r="S383" s="184">
        <v>0</v>
      </c>
      <c r="T383" s="185">
        <f>S383*H383</f>
        <v>0</v>
      </c>
      <c r="AR383" s="24" t="s">
        <v>341</v>
      </c>
      <c r="AT383" s="24" t="s">
        <v>507</v>
      </c>
      <c r="AU383" s="24" t="s">
        <v>81</v>
      </c>
      <c r="AY383" s="24" t="s">
        <v>128</v>
      </c>
      <c r="BE383" s="186">
        <f>IF(N383="základní",J383,0)</f>
        <v>0</v>
      </c>
      <c r="BF383" s="186">
        <f>IF(N383="snížená",J383,0)</f>
        <v>0</v>
      </c>
      <c r="BG383" s="186">
        <f>IF(N383="zákl. přenesená",J383,0)</f>
        <v>0</v>
      </c>
      <c r="BH383" s="186">
        <f>IF(N383="sníž. přenesená",J383,0)</f>
        <v>0</v>
      </c>
      <c r="BI383" s="186">
        <f>IF(N383="nulová",J383,0)</f>
        <v>0</v>
      </c>
      <c r="BJ383" s="24" t="s">
        <v>79</v>
      </c>
      <c r="BK383" s="186">
        <f>ROUND(I383*H383,2)</f>
        <v>0</v>
      </c>
      <c r="BL383" s="24" t="s">
        <v>239</v>
      </c>
      <c r="BM383" s="24" t="s">
        <v>800</v>
      </c>
    </row>
    <row r="384" spans="2:65" s="11" customFormat="1">
      <c r="B384" s="187"/>
      <c r="D384" s="188" t="s">
        <v>138</v>
      </c>
      <c r="E384" s="189" t="s">
        <v>5</v>
      </c>
      <c r="F384" s="190" t="s">
        <v>1266</v>
      </c>
      <c r="H384" s="191">
        <v>0</v>
      </c>
      <c r="I384" s="192"/>
      <c r="L384" s="187"/>
      <c r="M384" s="193"/>
      <c r="N384" s="194"/>
      <c r="O384" s="194"/>
      <c r="P384" s="194"/>
      <c r="Q384" s="194"/>
      <c r="R384" s="194"/>
      <c r="S384" s="194"/>
      <c r="T384" s="195"/>
      <c r="AT384" s="196" t="s">
        <v>138</v>
      </c>
      <c r="AU384" s="196" t="s">
        <v>81</v>
      </c>
      <c r="AV384" s="11" t="s">
        <v>81</v>
      </c>
      <c r="AW384" s="11" t="s">
        <v>35</v>
      </c>
      <c r="AX384" s="11" t="s">
        <v>79</v>
      </c>
      <c r="AY384" s="196" t="s">
        <v>128</v>
      </c>
    </row>
    <row r="385" spans="2:65" s="1" customFormat="1" ht="16.5" customHeight="1">
      <c r="B385" s="174"/>
      <c r="C385" s="237" t="s">
        <v>801</v>
      </c>
      <c r="D385" s="237" t="s">
        <v>507</v>
      </c>
      <c r="E385" s="238" t="s">
        <v>802</v>
      </c>
      <c r="F385" s="239" t="s">
        <v>803</v>
      </c>
      <c r="G385" s="240" t="s">
        <v>344</v>
      </c>
      <c r="H385" s="241">
        <v>15</v>
      </c>
      <c r="I385" s="242"/>
      <c r="J385" s="243">
        <f>ROUND(I385*H385,2)</f>
        <v>0</v>
      </c>
      <c r="K385" s="239" t="s">
        <v>135</v>
      </c>
      <c r="L385" s="244"/>
      <c r="M385" s="245" t="s">
        <v>5</v>
      </c>
      <c r="N385" s="246" t="s">
        <v>42</v>
      </c>
      <c r="O385" s="42"/>
      <c r="P385" s="184">
        <f>O385*H385</f>
        <v>0</v>
      </c>
      <c r="Q385" s="184">
        <v>1.2999999999999999E-2</v>
      </c>
      <c r="R385" s="184">
        <f>Q385*H385</f>
        <v>0.19499999999999998</v>
      </c>
      <c r="S385" s="184">
        <v>0</v>
      </c>
      <c r="T385" s="185">
        <f>S385*H385</f>
        <v>0</v>
      </c>
      <c r="AR385" s="24" t="s">
        <v>341</v>
      </c>
      <c r="AT385" s="24" t="s">
        <v>507</v>
      </c>
      <c r="AU385" s="24" t="s">
        <v>81</v>
      </c>
      <c r="AY385" s="24" t="s">
        <v>128</v>
      </c>
      <c r="BE385" s="186">
        <f>IF(N385="základní",J385,0)</f>
        <v>0</v>
      </c>
      <c r="BF385" s="186">
        <f>IF(N385="snížená",J385,0)</f>
        <v>0</v>
      </c>
      <c r="BG385" s="186">
        <f>IF(N385="zákl. přenesená",J385,0)</f>
        <v>0</v>
      </c>
      <c r="BH385" s="186">
        <f>IF(N385="sníž. přenesená",J385,0)</f>
        <v>0</v>
      </c>
      <c r="BI385" s="186">
        <f>IF(N385="nulová",J385,0)</f>
        <v>0</v>
      </c>
      <c r="BJ385" s="24" t="s">
        <v>79</v>
      </c>
      <c r="BK385" s="186">
        <f>ROUND(I385*H385,2)</f>
        <v>0</v>
      </c>
      <c r="BL385" s="24" t="s">
        <v>239</v>
      </c>
      <c r="BM385" s="24" t="s">
        <v>804</v>
      </c>
    </row>
    <row r="386" spans="2:65" s="11" customFormat="1">
      <c r="B386" s="187"/>
      <c r="D386" s="188" t="s">
        <v>138</v>
      </c>
      <c r="E386" s="189" t="s">
        <v>5</v>
      </c>
      <c r="F386" s="190" t="s">
        <v>805</v>
      </c>
      <c r="H386" s="191">
        <v>15</v>
      </c>
      <c r="I386" s="192"/>
      <c r="L386" s="187"/>
      <c r="M386" s="193"/>
      <c r="N386" s="194"/>
      <c r="O386" s="194"/>
      <c r="P386" s="194"/>
      <c r="Q386" s="194"/>
      <c r="R386" s="194"/>
      <c r="S386" s="194"/>
      <c r="T386" s="195"/>
      <c r="AT386" s="196" t="s">
        <v>138</v>
      </c>
      <c r="AU386" s="196" t="s">
        <v>81</v>
      </c>
      <c r="AV386" s="11" t="s">
        <v>81</v>
      </c>
      <c r="AW386" s="11" t="s">
        <v>35</v>
      </c>
      <c r="AX386" s="11" t="s">
        <v>79</v>
      </c>
      <c r="AY386" s="196" t="s">
        <v>128</v>
      </c>
    </row>
    <row r="387" spans="2:65" s="1" customFormat="1" ht="16.5" customHeight="1">
      <c r="B387" s="174"/>
      <c r="C387" s="237" t="s">
        <v>806</v>
      </c>
      <c r="D387" s="237" t="s">
        <v>507</v>
      </c>
      <c r="E387" s="238" t="s">
        <v>807</v>
      </c>
      <c r="F387" s="239" t="s">
        <v>808</v>
      </c>
      <c r="G387" s="240" t="s">
        <v>344</v>
      </c>
      <c r="H387" s="241">
        <v>18</v>
      </c>
      <c r="I387" s="242"/>
      <c r="J387" s="243">
        <f>ROUND(I387*H387,2)</f>
        <v>0</v>
      </c>
      <c r="K387" s="239" t="s">
        <v>135</v>
      </c>
      <c r="L387" s="244"/>
      <c r="M387" s="245" t="s">
        <v>5</v>
      </c>
      <c r="N387" s="246" t="s">
        <v>42</v>
      </c>
      <c r="O387" s="42"/>
      <c r="P387" s="184">
        <f>O387*H387</f>
        <v>0</v>
      </c>
      <c r="Q387" s="184">
        <v>1.4E-2</v>
      </c>
      <c r="R387" s="184">
        <f>Q387*H387</f>
        <v>0.252</v>
      </c>
      <c r="S387" s="184">
        <v>0</v>
      </c>
      <c r="T387" s="185">
        <f>S387*H387</f>
        <v>0</v>
      </c>
      <c r="AR387" s="24" t="s">
        <v>341</v>
      </c>
      <c r="AT387" s="24" t="s">
        <v>507</v>
      </c>
      <c r="AU387" s="24" t="s">
        <v>81</v>
      </c>
      <c r="AY387" s="24" t="s">
        <v>128</v>
      </c>
      <c r="BE387" s="186">
        <f>IF(N387="základní",J387,0)</f>
        <v>0</v>
      </c>
      <c r="BF387" s="186">
        <f>IF(N387="snížená",J387,0)</f>
        <v>0</v>
      </c>
      <c r="BG387" s="186">
        <f>IF(N387="zákl. přenesená",J387,0)</f>
        <v>0</v>
      </c>
      <c r="BH387" s="186">
        <f>IF(N387="sníž. přenesená",J387,0)</f>
        <v>0</v>
      </c>
      <c r="BI387" s="186">
        <f>IF(N387="nulová",J387,0)</f>
        <v>0</v>
      </c>
      <c r="BJ387" s="24" t="s">
        <v>79</v>
      </c>
      <c r="BK387" s="186">
        <f>ROUND(I387*H387,2)</f>
        <v>0</v>
      </c>
      <c r="BL387" s="24" t="s">
        <v>239</v>
      </c>
      <c r="BM387" s="24" t="s">
        <v>809</v>
      </c>
    </row>
    <row r="388" spans="2:65" s="11" customFormat="1">
      <c r="B388" s="187"/>
      <c r="D388" s="188" t="s">
        <v>138</v>
      </c>
      <c r="E388" s="189" t="s">
        <v>5</v>
      </c>
      <c r="F388" s="190" t="s">
        <v>810</v>
      </c>
      <c r="H388" s="191">
        <v>18</v>
      </c>
      <c r="I388" s="192"/>
      <c r="L388" s="187"/>
      <c r="M388" s="193"/>
      <c r="N388" s="194"/>
      <c r="O388" s="194"/>
      <c r="P388" s="194"/>
      <c r="Q388" s="194"/>
      <c r="R388" s="194"/>
      <c r="S388" s="194"/>
      <c r="T388" s="195"/>
      <c r="AT388" s="196" t="s">
        <v>138</v>
      </c>
      <c r="AU388" s="196" t="s">
        <v>81</v>
      </c>
      <c r="AV388" s="11" t="s">
        <v>81</v>
      </c>
      <c r="AW388" s="11" t="s">
        <v>35</v>
      </c>
      <c r="AX388" s="11" t="s">
        <v>79</v>
      </c>
      <c r="AY388" s="196" t="s">
        <v>128</v>
      </c>
    </row>
    <row r="389" spans="2:65" s="1" customFormat="1" ht="16.5" customHeight="1">
      <c r="B389" s="174"/>
      <c r="C389" s="237" t="s">
        <v>811</v>
      </c>
      <c r="D389" s="237" t="s">
        <v>507</v>
      </c>
      <c r="E389" s="238" t="s">
        <v>812</v>
      </c>
      <c r="F389" s="239" t="s">
        <v>813</v>
      </c>
      <c r="G389" s="240" t="s">
        <v>344</v>
      </c>
      <c r="H389" s="241">
        <v>3</v>
      </c>
      <c r="I389" s="242"/>
      <c r="J389" s="243">
        <f>ROUND(I389*H389,2)</f>
        <v>0</v>
      </c>
      <c r="K389" s="239" t="s">
        <v>135</v>
      </c>
      <c r="L389" s="244"/>
      <c r="M389" s="245" t="s">
        <v>5</v>
      </c>
      <c r="N389" s="246" t="s">
        <v>42</v>
      </c>
      <c r="O389" s="42"/>
      <c r="P389" s="184">
        <f>O389*H389</f>
        <v>0</v>
      </c>
      <c r="Q389" s="184">
        <v>1.6E-2</v>
      </c>
      <c r="R389" s="184">
        <f>Q389*H389</f>
        <v>4.8000000000000001E-2</v>
      </c>
      <c r="S389" s="184">
        <v>0</v>
      </c>
      <c r="T389" s="185">
        <f>S389*H389</f>
        <v>0</v>
      </c>
      <c r="AR389" s="24" t="s">
        <v>341</v>
      </c>
      <c r="AT389" s="24" t="s">
        <v>507</v>
      </c>
      <c r="AU389" s="24" t="s">
        <v>81</v>
      </c>
      <c r="AY389" s="24" t="s">
        <v>128</v>
      </c>
      <c r="BE389" s="186">
        <f>IF(N389="základní",J389,0)</f>
        <v>0</v>
      </c>
      <c r="BF389" s="186">
        <f>IF(N389="snížená",J389,0)</f>
        <v>0</v>
      </c>
      <c r="BG389" s="186">
        <f>IF(N389="zákl. přenesená",J389,0)</f>
        <v>0</v>
      </c>
      <c r="BH389" s="186">
        <f>IF(N389="sníž. přenesená",J389,0)</f>
        <v>0</v>
      </c>
      <c r="BI389" s="186">
        <f>IF(N389="nulová",J389,0)</f>
        <v>0</v>
      </c>
      <c r="BJ389" s="24" t="s">
        <v>79</v>
      </c>
      <c r="BK389" s="186">
        <f>ROUND(I389*H389,2)</f>
        <v>0</v>
      </c>
      <c r="BL389" s="24" t="s">
        <v>239</v>
      </c>
      <c r="BM389" s="24" t="s">
        <v>814</v>
      </c>
    </row>
    <row r="390" spans="2:65" s="11" customFormat="1">
      <c r="B390" s="187"/>
      <c r="D390" s="188" t="s">
        <v>138</v>
      </c>
      <c r="E390" s="189" t="s">
        <v>5</v>
      </c>
      <c r="F390" s="190" t="s">
        <v>815</v>
      </c>
      <c r="H390" s="191">
        <v>3</v>
      </c>
      <c r="I390" s="192"/>
      <c r="L390" s="187"/>
      <c r="M390" s="193"/>
      <c r="N390" s="194"/>
      <c r="O390" s="194"/>
      <c r="P390" s="194"/>
      <c r="Q390" s="194"/>
      <c r="R390" s="194"/>
      <c r="S390" s="194"/>
      <c r="T390" s="195"/>
      <c r="AT390" s="196" t="s">
        <v>138</v>
      </c>
      <c r="AU390" s="196" t="s">
        <v>81</v>
      </c>
      <c r="AV390" s="11" t="s">
        <v>81</v>
      </c>
      <c r="AW390" s="11" t="s">
        <v>35</v>
      </c>
      <c r="AX390" s="11" t="s">
        <v>79</v>
      </c>
      <c r="AY390" s="196" t="s">
        <v>128</v>
      </c>
    </row>
    <row r="391" spans="2:65" s="1" customFormat="1" ht="25.5" customHeight="1">
      <c r="B391" s="174"/>
      <c r="C391" s="175" t="s">
        <v>816</v>
      </c>
      <c r="D391" s="175" t="s">
        <v>131</v>
      </c>
      <c r="E391" s="176" t="s">
        <v>817</v>
      </c>
      <c r="F391" s="177" t="s">
        <v>818</v>
      </c>
      <c r="G391" s="178" t="s">
        <v>344</v>
      </c>
      <c r="H391" s="179">
        <v>30</v>
      </c>
      <c r="I391" s="180"/>
      <c r="J391" s="181">
        <f>ROUND(I391*H391,2)</f>
        <v>0</v>
      </c>
      <c r="K391" s="177" t="s">
        <v>135</v>
      </c>
      <c r="L391" s="41"/>
      <c r="M391" s="182" t="s">
        <v>5</v>
      </c>
      <c r="N391" s="183" t="s">
        <v>42</v>
      </c>
      <c r="O391" s="42"/>
      <c r="P391" s="184">
        <f>O391*H391</f>
        <v>0</v>
      </c>
      <c r="Q391" s="184">
        <v>0</v>
      </c>
      <c r="R391" s="184">
        <f>Q391*H391</f>
        <v>0</v>
      </c>
      <c r="S391" s="184">
        <v>0</v>
      </c>
      <c r="T391" s="185">
        <f>S391*H391</f>
        <v>0</v>
      </c>
      <c r="AR391" s="24" t="s">
        <v>239</v>
      </c>
      <c r="AT391" s="24" t="s">
        <v>131</v>
      </c>
      <c r="AU391" s="24" t="s">
        <v>81</v>
      </c>
      <c r="AY391" s="24" t="s">
        <v>128</v>
      </c>
      <c r="BE391" s="186">
        <f>IF(N391="základní",J391,0)</f>
        <v>0</v>
      </c>
      <c r="BF391" s="186">
        <f>IF(N391="snížená",J391,0)</f>
        <v>0</v>
      </c>
      <c r="BG391" s="186">
        <f>IF(N391="zákl. přenesená",J391,0)</f>
        <v>0</v>
      </c>
      <c r="BH391" s="186">
        <f>IF(N391="sníž. přenesená",J391,0)</f>
        <v>0</v>
      </c>
      <c r="BI391" s="186">
        <f>IF(N391="nulová",J391,0)</f>
        <v>0</v>
      </c>
      <c r="BJ391" s="24" t="s">
        <v>79</v>
      </c>
      <c r="BK391" s="186">
        <f>ROUND(I391*H391,2)</f>
        <v>0</v>
      </c>
      <c r="BL391" s="24" t="s">
        <v>239</v>
      </c>
      <c r="BM391" s="24" t="s">
        <v>819</v>
      </c>
    </row>
    <row r="392" spans="2:65" s="11" customFormat="1">
      <c r="B392" s="187"/>
      <c r="D392" s="188" t="s">
        <v>138</v>
      </c>
      <c r="E392" s="189" t="s">
        <v>5</v>
      </c>
      <c r="F392" s="190" t="s">
        <v>820</v>
      </c>
      <c r="H392" s="191">
        <v>30</v>
      </c>
      <c r="I392" s="192"/>
      <c r="L392" s="187"/>
      <c r="M392" s="193"/>
      <c r="N392" s="194"/>
      <c r="O392" s="194"/>
      <c r="P392" s="194"/>
      <c r="Q392" s="194"/>
      <c r="R392" s="194"/>
      <c r="S392" s="194"/>
      <c r="T392" s="195"/>
      <c r="AT392" s="196" t="s">
        <v>138</v>
      </c>
      <c r="AU392" s="196" t="s">
        <v>81</v>
      </c>
      <c r="AV392" s="11" t="s">
        <v>81</v>
      </c>
      <c r="AW392" s="11" t="s">
        <v>35</v>
      </c>
      <c r="AX392" s="11" t="s">
        <v>79</v>
      </c>
      <c r="AY392" s="196" t="s">
        <v>128</v>
      </c>
    </row>
    <row r="393" spans="2:65" s="1" customFormat="1" ht="25.5" customHeight="1">
      <c r="B393" s="174"/>
      <c r="C393" s="237" t="s">
        <v>821</v>
      </c>
      <c r="D393" s="237" t="s">
        <v>507</v>
      </c>
      <c r="E393" s="238" t="s">
        <v>822</v>
      </c>
      <c r="F393" s="239" t="s">
        <v>823</v>
      </c>
      <c r="G393" s="240" t="s">
        <v>344</v>
      </c>
      <c r="H393" s="241">
        <v>5</v>
      </c>
      <c r="I393" s="242"/>
      <c r="J393" s="243">
        <f>ROUND(I393*H393,2)</f>
        <v>0</v>
      </c>
      <c r="K393" s="239" t="s">
        <v>135</v>
      </c>
      <c r="L393" s="244"/>
      <c r="M393" s="245" t="s">
        <v>5</v>
      </c>
      <c r="N393" s="246" t="s">
        <v>42</v>
      </c>
      <c r="O393" s="42"/>
      <c r="P393" s="184">
        <f>O393*H393</f>
        <v>0</v>
      </c>
      <c r="Q393" s="184">
        <v>2.1000000000000001E-2</v>
      </c>
      <c r="R393" s="184">
        <f>Q393*H393</f>
        <v>0.10500000000000001</v>
      </c>
      <c r="S393" s="184">
        <v>0</v>
      </c>
      <c r="T393" s="185">
        <f>S393*H393</f>
        <v>0</v>
      </c>
      <c r="AR393" s="24" t="s">
        <v>341</v>
      </c>
      <c r="AT393" s="24" t="s">
        <v>507</v>
      </c>
      <c r="AU393" s="24" t="s">
        <v>81</v>
      </c>
      <c r="AY393" s="24" t="s">
        <v>128</v>
      </c>
      <c r="BE393" s="186">
        <f>IF(N393="základní",J393,0)</f>
        <v>0</v>
      </c>
      <c r="BF393" s="186">
        <f>IF(N393="snížená",J393,0)</f>
        <v>0</v>
      </c>
      <c r="BG393" s="186">
        <f>IF(N393="zákl. přenesená",J393,0)</f>
        <v>0</v>
      </c>
      <c r="BH393" s="186">
        <f>IF(N393="sníž. přenesená",J393,0)</f>
        <v>0</v>
      </c>
      <c r="BI393" s="186">
        <f>IF(N393="nulová",J393,0)</f>
        <v>0</v>
      </c>
      <c r="BJ393" s="24" t="s">
        <v>79</v>
      </c>
      <c r="BK393" s="186">
        <f>ROUND(I393*H393,2)</f>
        <v>0</v>
      </c>
      <c r="BL393" s="24" t="s">
        <v>239</v>
      </c>
      <c r="BM393" s="24" t="s">
        <v>824</v>
      </c>
    </row>
    <row r="394" spans="2:65" s="11" customFormat="1">
      <c r="B394" s="187"/>
      <c r="D394" s="188" t="s">
        <v>138</v>
      </c>
      <c r="E394" s="189" t="s">
        <v>5</v>
      </c>
      <c r="F394" s="190" t="s">
        <v>825</v>
      </c>
      <c r="H394" s="191">
        <v>5</v>
      </c>
      <c r="I394" s="192"/>
      <c r="L394" s="187"/>
      <c r="M394" s="193"/>
      <c r="N394" s="194"/>
      <c r="O394" s="194"/>
      <c r="P394" s="194"/>
      <c r="Q394" s="194"/>
      <c r="R394" s="194"/>
      <c r="S394" s="194"/>
      <c r="T394" s="195"/>
      <c r="AT394" s="196" t="s">
        <v>138</v>
      </c>
      <c r="AU394" s="196" t="s">
        <v>81</v>
      </c>
      <c r="AV394" s="11" t="s">
        <v>81</v>
      </c>
      <c r="AW394" s="11" t="s">
        <v>35</v>
      </c>
      <c r="AX394" s="11" t="s">
        <v>79</v>
      </c>
      <c r="AY394" s="196" t="s">
        <v>128</v>
      </c>
    </row>
    <row r="395" spans="2:65" s="1" customFormat="1" ht="25.5" customHeight="1">
      <c r="B395" s="174"/>
      <c r="C395" s="237" t="s">
        <v>826</v>
      </c>
      <c r="D395" s="237" t="s">
        <v>507</v>
      </c>
      <c r="E395" s="238" t="s">
        <v>827</v>
      </c>
      <c r="F395" s="239" t="s">
        <v>828</v>
      </c>
      <c r="G395" s="240" t="s">
        <v>344</v>
      </c>
      <c r="H395" s="241">
        <v>25</v>
      </c>
      <c r="I395" s="242"/>
      <c r="J395" s="243">
        <f>ROUND(I395*H395,2)</f>
        <v>0</v>
      </c>
      <c r="K395" s="239" t="s">
        <v>135</v>
      </c>
      <c r="L395" s="244"/>
      <c r="M395" s="245" t="s">
        <v>5</v>
      </c>
      <c r="N395" s="246" t="s">
        <v>42</v>
      </c>
      <c r="O395" s="42"/>
      <c r="P395" s="184">
        <f>O395*H395</f>
        <v>0</v>
      </c>
      <c r="Q395" s="184">
        <v>2.5000000000000001E-2</v>
      </c>
      <c r="R395" s="184">
        <f>Q395*H395</f>
        <v>0.625</v>
      </c>
      <c r="S395" s="184">
        <v>0</v>
      </c>
      <c r="T395" s="185">
        <f>S395*H395</f>
        <v>0</v>
      </c>
      <c r="AR395" s="24" t="s">
        <v>341</v>
      </c>
      <c r="AT395" s="24" t="s">
        <v>507</v>
      </c>
      <c r="AU395" s="24" t="s">
        <v>81</v>
      </c>
      <c r="AY395" s="24" t="s">
        <v>128</v>
      </c>
      <c r="BE395" s="186">
        <f>IF(N395="základní",J395,0)</f>
        <v>0</v>
      </c>
      <c r="BF395" s="186">
        <f>IF(N395="snížená",J395,0)</f>
        <v>0</v>
      </c>
      <c r="BG395" s="186">
        <f>IF(N395="zákl. přenesená",J395,0)</f>
        <v>0</v>
      </c>
      <c r="BH395" s="186">
        <f>IF(N395="sníž. přenesená",J395,0)</f>
        <v>0</v>
      </c>
      <c r="BI395" s="186">
        <f>IF(N395="nulová",J395,0)</f>
        <v>0</v>
      </c>
      <c r="BJ395" s="24" t="s">
        <v>79</v>
      </c>
      <c r="BK395" s="186">
        <f>ROUND(I395*H395,2)</f>
        <v>0</v>
      </c>
      <c r="BL395" s="24" t="s">
        <v>239</v>
      </c>
      <c r="BM395" s="24" t="s">
        <v>829</v>
      </c>
    </row>
    <row r="396" spans="2:65" s="11" customFormat="1">
      <c r="B396" s="187"/>
      <c r="D396" s="188" t="s">
        <v>138</v>
      </c>
      <c r="E396" s="189" t="s">
        <v>5</v>
      </c>
      <c r="F396" s="190" t="s">
        <v>830</v>
      </c>
      <c r="H396" s="191">
        <v>25</v>
      </c>
      <c r="I396" s="192"/>
      <c r="L396" s="187"/>
      <c r="M396" s="193"/>
      <c r="N396" s="194"/>
      <c r="O396" s="194"/>
      <c r="P396" s="194"/>
      <c r="Q396" s="194"/>
      <c r="R396" s="194"/>
      <c r="S396" s="194"/>
      <c r="T396" s="195"/>
      <c r="AT396" s="196" t="s">
        <v>138</v>
      </c>
      <c r="AU396" s="196" t="s">
        <v>81</v>
      </c>
      <c r="AV396" s="11" t="s">
        <v>81</v>
      </c>
      <c r="AW396" s="11" t="s">
        <v>35</v>
      </c>
      <c r="AX396" s="11" t="s">
        <v>79</v>
      </c>
      <c r="AY396" s="196" t="s">
        <v>128</v>
      </c>
    </row>
    <row r="397" spans="2:65" s="1" customFormat="1" ht="25.5" customHeight="1">
      <c r="B397" s="174"/>
      <c r="C397" s="175" t="s">
        <v>831</v>
      </c>
      <c r="D397" s="175" t="s">
        <v>131</v>
      </c>
      <c r="E397" s="176" t="s">
        <v>832</v>
      </c>
      <c r="F397" s="177" t="s">
        <v>833</v>
      </c>
      <c r="G397" s="178" t="s">
        <v>344</v>
      </c>
      <c r="H397" s="179">
        <v>30</v>
      </c>
      <c r="I397" s="180"/>
      <c r="J397" s="181">
        <f>ROUND(I397*H397,2)</f>
        <v>0</v>
      </c>
      <c r="K397" s="177" t="s">
        <v>135</v>
      </c>
      <c r="L397" s="41"/>
      <c r="M397" s="182" t="s">
        <v>5</v>
      </c>
      <c r="N397" s="183" t="s">
        <v>42</v>
      </c>
      <c r="O397" s="42"/>
      <c r="P397" s="184">
        <f>O397*H397</f>
        <v>0</v>
      </c>
      <c r="Q397" s="184">
        <v>0</v>
      </c>
      <c r="R397" s="184">
        <f>Q397*H397</f>
        <v>0</v>
      </c>
      <c r="S397" s="184">
        <v>0</v>
      </c>
      <c r="T397" s="185">
        <f>S397*H397</f>
        <v>0</v>
      </c>
      <c r="AR397" s="24" t="s">
        <v>239</v>
      </c>
      <c r="AT397" s="24" t="s">
        <v>131</v>
      </c>
      <c r="AU397" s="24" t="s">
        <v>81</v>
      </c>
      <c r="AY397" s="24" t="s">
        <v>128</v>
      </c>
      <c r="BE397" s="186">
        <f>IF(N397="základní",J397,0)</f>
        <v>0</v>
      </c>
      <c r="BF397" s="186">
        <f>IF(N397="snížená",J397,0)</f>
        <v>0</v>
      </c>
      <c r="BG397" s="186">
        <f>IF(N397="zákl. přenesená",J397,0)</f>
        <v>0</v>
      </c>
      <c r="BH397" s="186">
        <f>IF(N397="sníž. přenesená",J397,0)</f>
        <v>0</v>
      </c>
      <c r="BI397" s="186">
        <f>IF(N397="nulová",J397,0)</f>
        <v>0</v>
      </c>
      <c r="BJ397" s="24" t="s">
        <v>79</v>
      </c>
      <c r="BK397" s="186">
        <f>ROUND(I397*H397,2)</f>
        <v>0</v>
      </c>
      <c r="BL397" s="24" t="s">
        <v>239</v>
      </c>
      <c r="BM397" s="24" t="s">
        <v>834</v>
      </c>
    </row>
    <row r="398" spans="2:65" s="11" customFormat="1">
      <c r="B398" s="187"/>
      <c r="D398" s="188" t="s">
        <v>138</v>
      </c>
      <c r="E398" s="189" t="s">
        <v>5</v>
      </c>
      <c r="F398" s="190" t="s">
        <v>820</v>
      </c>
      <c r="H398" s="191">
        <v>30</v>
      </c>
      <c r="I398" s="192"/>
      <c r="L398" s="187"/>
      <c r="M398" s="193"/>
      <c r="N398" s="194"/>
      <c r="O398" s="194"/>
      <c r="P398" s="194"/>
      <c r="Q398" s="194"/>
      <c r="R398" s="194"/>
      <c r="S398" s="194"/>
      <c r="T398" s="195"/>
      <c r="AT398" s="196" t="s">
        <v>138</v>
      </c>
      <c r="AU398" s="196" t="s">
        <v>81</v>
      </c>
      <c r="AV398" s="11" t="s">
        <v>81</v>
      </c>
      <c r="AW398" s="11" t="s">
        <v>35</v>
      </c>
      <c r="AX398" s="11" t="s">
        <v>79</v>
      </c>
      <c r="AY398" s="196" t="s">
        <v>128</v>
      </c>
    </row>
    <row r="399" spans="2:65" s="1" customFormat="1" ht="16.5" customHeight="1">
      <c r="B399" s="174"/>
      <c r="C399" s="237" t="s">
        <v>835</v>
      </c>
      <c r="D399" s="237" t="s">
        <v>507</v>
      </c>
      <c r="E399" s="238" t="s">
        <v>836</v>
      </c>
      <c r="F399" s="239" t="s">
        <v>837</v>
      </c>
      <c r="G399" s="240" t="s">
        <v>344</v>
      </c>
      <c r="H399" s="241">
        <v>30</v>
      </c>
      <c r="I399" s="242"/>
      <c r="J399" s="243">
        <f>ROUND(I399*H399,2)</f>
        <v>0</v>
      </c>
      <c r="K399" s="239" t="s">
        <v>135</v>
      </c>
      <c r="L399" s="244"/>
      <c r="M399" s="245" t="s">
        <v>5</v>
      </c>
      <c r="N399" s="246" t="s">
        <v>42</v>
      </c>
      <c r="O399" s="42"/>
      <c r="P399" s="184">
        <f>O399*H399</f>
        <v>0</v>
      </c>
      <c r="Q399" s="184">
        <v>4.7000000000000002E-3</v>
      </c>
      <c r="R399" s="184">
        <f>Q399*H399</f>
        <v>0.14100000000000001</v>
      </c>
      <c r="S399" s="184">
        <v>0</v>
      </c>
      <c r="T399" s="185">
        <f>S399*H399</f>
        <v>0</v>
      </c>
      <c r="AR399" s="24" t="s">
        <v>341</v>
      </c>
      <c r="AT399" s="24" t="s">
        <v>507</v>
      </c>
      <c r="AU399" s="24" t="s">
        <v>81</v>
      </c>
      <c r="AY399" s="24" t="s">
        <v>128</v>
      </c>
      <c r="BE399" s="186">
        <f>IF(N399="základní",J399,0)</f>
        <v>0</v>
      </c>
      <c r="BF399" s="186">
        <f>IF(N399="snížená",J399,0)</f>
        <v>0</v>
      </c>
      <c r="BG399" s="186">
        <f>IF(N399="zákl. přenesená",J399,0)</f>
        <v>0</v>
      </c>
      <c r="BH399" s="186">
        <f>IF(N399="sníž. přenesená",J399,0)</f>
        <v>0</v>
      </c>
      <c r="BI399" s="186">
        <f>IF(N399="nulová",J399,0)</f>
        <v>0</v>
      </c>
      <c r="BJ399" s="24" t="s">
        <v>79</v>
      </c>
      <c r="BK399" s="186">
        <f>ROUND(I399*H399,2)</f>
        <v>0</v>
      </c>
      <c r="BL399" s="24" t="s">
        <v>239</v>
      </c>
      <c r="BM399" s="24" t="s">
        <v>838</v>
      </c>
    </row>
    <row r="400" spans="2:65" s="1" customFormat="1" ht="16.5" customHeight="1">
      <c r="B400" s="174"/>
      <c r="C400" s="175" t="s">
        <v>839</v>
      </c>
      <c r="D400" s="175" t="s">
        <v>131</v>
      </c>
      <c r="E400" s="176" t="s">
        <v>840</v>
      </c>
      <c r="F400" s="177" t="s">
        <v>841</v>
      </c>
      <c r="G400" s="178" t="s">
        <v>790</v>
      </c>
      <c r="H400" s="179">
        <v>55</v>
      </c>
      <c r="I400" s="180"/>
      <c r="J400" s="181">
        <f>ROUND(I400*H400,2)</f>
        <v>0</v>
      </c>
      <c r="K400" s="177" t="s">
        <v>5</v>
      </c>
      <c r="L400" s="41"/>
      <c r="M400" s="182" t="s">
        <v>5</v>
      </c>
      <c r="N400" s="183" t="s">
        <v>42</v>
      </c>
      <c r="O400" s="42"/>
      <c r="P400" s="184">
        <f>O400*H400</f>
        <v>0</v>
      </c>
      <c r="Q400" s="184">
        <v>0</v>
      </c>
      <c r="R400" s="184">
        <f>Q400*H400</f>
        <v>0</v>
      </c>
      <c r="S400" s="184">
        <v>0</v>
      </c>
      <c r="T400" s="185">
        <f>S400*H400</f>
        <v>0</v>
      </c>
      <c r="AR400" s="24" t="s">
        <v>239</v>
      </c>
      <c r="AT400" s="24" t="s">
        <v>131</v>
      </c>
      <c r="AU400" s="24" t="s">
        <v>81</v>
      </c>
      <c r="AY400" s="24" t="s">
        <v>128</v>
      </c>
      <c r="BE400" s="186">
        <f>IF(N400="základní",J400,0)</f>
        <v>0</v>
      </c>
      <c r="BF400" s="186">
        <f>IF(N400="snížená",J400,0)</f>
        <v>0</v>
      </c>
      <c r="BG400" s="186">
        <f>IF(N400="zákl. přenesená",J400,0)</f>
        <v>0</v>
      </c>
      <c r="BH400" s="186">
        <f>IF(N400="sníž. přenesená",J400,0)</f>
        <v>0</v>
      </c>
      <c r="BI400" s="186">
        <f>IF(N400="nulová",J400,0)</f>
        <v>0</v>
      </c>
      <c r="BJ400" s="24" t="s">
        <v>79</v>
      </c>
      <c r="BK400" s="186">
        <f>ROUND(I400*H400,2)</f>
        <v>0</v>
      </c>
      <c r="BL400" s="24" t="s">
        <v>239</v>
      </c>
      <c r="BM400" s="24" t="s">
        <v>842</v>
      </c>
    </row>
    <row r="401" spans="2:65" s="11" customFormat="1">
      <c r="B401" s="187"/>
      <c r="D401" s="188" t="s">
        <v>138</v>
      </c>
      <c r="E401" s="189" t="s">
        <v>5</v>
      </c>
      <c r="F401" s="190" t="s">
        <v>843</v>
      </c>
      <c r="H401" s="191">
        <v>55</v>
      </c>
      <c r="I401" s="192"/>
      <c r="L401" s="187"/>
      <c r="M401" s="193"/>
      <c r="N401" s="194"/>
      <c r="O401" s="194"/>
      <c r="P401" s="194"/>
      <c r="Q401" s="194"/>
      <c r="R401" s="194"/>
      <c r="S401" s="194"/>
      <c r="T401" s="195"/>
      <c r="AT401" s="196" t="s">
        <v>138</v>
      </c>
      <c r="AU401" s="196" t="s">
        <v>81</v>
      </c>
      <c r="AV401" s="11" t="s">
        <v>81</v>
      </c>
      <c r="AW401" s="11" t="s">
        <v>35</v>
      </c>
      <c r="AX401" s="11" t="s">
        <v>79</v>
      </c>
      <c r="AY401" s="196" t="s">
        <v>128</v>
      </c>
    </row>
    <row r="402" spans="2:65" s="1" customFormat="1" ht="38.25" customHeight="1">
      <c r="B402" s="174"/>
      <c r="C402" s="175" t="s">
        <v>844</v>
      </c>
      <c r="D402" s="175" t="s">
        <v>131</v>
      </c>
      <c r="E402" s="176" t="s">
        <v>845</v>
      </c>
      <c r="F402" s="177" t="s">
        <v>846</v>
      </c>
      <c r="G402" s="178" t="s">
        <v>134</v>
      </c>
      <c r="H402" s="179">
        <v>1.573</v>
      </c>
      <c r="I402" s="180"/>
      <c r="J402" s="181">
        <f>ROUND(I402*H402,2)</f>
        <v>0</v>
      </c>
      <c r="K402" s="177" t="s">
        <v>135</v>
      </c>
      <c r="L402" s="41"/>
      <c r="M402" s="182" t="s">
        <v>5</v>
      </c>
      <c r="N402" s="183" t="s">
        <v>42</v>
      </c>
      <c r="O402" s="42"/>
      <c r="P402" s="184">
        <f>O402*H402</f>
        <v>0</v>
      </c>
      <c r="Q402" s="184">
        <v>0</v>
      </c>
      <c r="R402" s="184">
        <f>Q402*H402</f>
        <v>0</v>
      </c>
      <c r="S402" s="184">
        <v>0</v>
      </c>
      <c r="T402" s="185">
        <f>S402*H402</f>
        <v>0</v>
      </c>
      <c r="AR402" s="24" t="s">
        <v>239</v>
      </c>
      <c r="AT402" s="24" t="s">
        <v>131</v>
      </c>
      <c r="AU402" s="24" t="s">
        <v>81</v>
      </c>
      <c r="AY402" s="24" t="s">
        <v>128</v>
      </c>
      <c r="BE402" s="186">
        <f>IF(N402="základní",J402,0)</f>
        <v>0</v>
      </c>
      <c r="BF402" s="186">
        <f>IF(N402="snížená",J402,0)</f>
        <v>0</v>
      </c>
      <c r="BG402" s="186">
        <f>IF(N402="zákl. přenesená",J402,0)</f>
        <v>0</v>
      </c>
      <c r="BH402" s="186">
        <f>IF(N402="sníž. přenesená",J402,0)</f>
        <v>0</v>
      </c>
      <c r="BI402" s="186">
        <f>IF(N402="nulová",J402,0)</f>
        <v>0</v>
      </c>
      <c r="BJ402" s="24" t="s">
        <v>79</v>
      </c>
      <c r="BK402" s="186">
        <f>ROUND(I402*H402,2)</f>
        <v>0</v>
      </c>
      <c r="BL402" s="24" t="s">
        <v>239</v>
      </c>
      <c r="BM402" s="24" t="s">
        <v>847</v>
      </c>
    </row>
    <row r="403" spans="2:65" s="10" customFormat="1" ht="29.85" customHeight="1">
      <c r="B403" s="160"/>
      <c r="D403" s="171" t="s">
        <v>70</v>
      </c>
      <c r="E403" s="172" t="s">
        <v>848</v>
      </c>
      <c r="F403" s="172" t="s">
        <v>849</v>
      </c>
      <c r="I403" s="163"/>
      <c r="J403" s="173">
        <f>BK403</f>
        <v>0</v>
      </c>
      <c r="L403" s="160"/>
      <c r="M403" s="165"/>
      <c r="N403" s="166"/>
      <c r="O403" s="166"/>
      <c r="P403" s="167">
        <f>SUM(P404:P424)</f>
        <v>0</v>
      </c>
      <c r="Q403" s="166"/>
      <c r="R403" s="167">
        <f>SUM(R404:R424)</f>
        <v>1.8028682</v>
      </c>
      <c r="S403" s="166"/>
      <c r="T403" s="168">
        <f>SUM(T404:T424)</f>
        <v>0.2422</v>
      </c>
      <c r="AR403" s="161" t="s">
        <v>81</v>
      </c>
      <c r="AT403" s="169" t="s">
        <v>70</v>
      </c>
      <c r="AU403" s="169" t="s">
        <v>79</v>
      </c>
      <c r="AY403" s="161" t="s">
        <v>128</v>
      </c>
      <c r="BK403" s="170">
        <f>SUM(BK404:BK424)</f>
        <v>0</v>
      </c>
    </row>
    <row r="404" spans="2:65" s="1" customFormat="1" ht="25.5" customHeight="1">
      <c r="B404" s="174"/>
      <c r="C404" s="175" t="s">
        <v>850</v>
      </c>
      <c r="D404" s="175" t="s">
        <v>131</v>
      </c>
      <c r="E404" s="176" t="s">
        <v>851</v>
      </c>
      <c r="F404" s="177" t="s">
        <v>852</v>
      </c>
      <c r="G404" s="178" t="s">
        <v>344</v>
      </c>
      <c r="H404" s="179">
        <v>35</v>
      </c>
      <c r="I404" s="180"/>
      <c r="J404" s="181">
        <f>ROUND(I404*H404,2)</f>
        <v>0</v>
      </c>
      <c r="K404" s="177" t="s">
        <v>135</v>
      </c>
      <c r="L404" s="41"/>
      <c r="M404" s="182" t="s">
        <v>5</v>
      </c>
      <c r="N404" s="183" t="s">
        <v>42</v>
      </c>
      <c r="O404" s="42"/>
      <c r="P404" s="184">
        <f>O404*H404</f>
        <v>0</v>
      </c>
      <c r="Q404" s="184">
        <v>6.7000000000000002E-4</v>
      </c>
      <c r="R404" s="184">
        <f>Q404*H404</f>
        <v>2.3450000000000002E-2</v>
      </c>
      <c r="S404" s="184">
        <v>6.9199999999999999E-3</v>
      </c>
      <c r="T404" s="185">
        <f>S404*H404</f>
        <v>0.2422</v>
      </c>
      <c r="AR404" s="24" t="s">
        <v>239</v>
      </c>
      <c r="AT404" s="24" t="s">
        <v>131</v>
      </c>
      <c r="AU404" s="24" t="s">
        <v>81</v>
      </c>
      <c r="AY404" s="24" t="s">
        <v>128</v>
      </c>
      <c r="BE404" s="186">
        <f>IF(N404="základní",J404,0)</f>
        <v>0</v>
      </c>
      <c r="BF404" s="186">
        <f>IF(N404="snížená",J404,0)</f>
        <v>0</v>
      </c>
      <c r="BG404" s="186">
        <f>IF(N404="zákl. přenesená",J404,0)</f>
        <v>0</v>
      </c>
      <c r="BH404" s="186">
        <f>IF(N404="sníž. přenesená",J404,0)</f>
        <v>0</v>
      </c>
      <c r="BI404" s="186">
        <f>IF(N404="nulová",J404,0)</f>
        <v>0</v>
      </c>
      <c r="BJ404" s="24" t="s">
        <v>79</v>
      </c>
      <c r="BK404" s="186">
        <f>ROUND(I404*H404,2)</f>
        <v>0</v>
      </c>
      <c r="BL404" s="24" t="s">
        <v>239</v>
      </c>
      <c r="BM404" s="24" t="s">
        <v>853</v>
      </c>
    </row>
    <row r="405" spans="2:65" s="11" customFormat="1">
      <c r="B405" s="187"/>
      <c r="D405" s="198" t="s">
        <v>138</v>
      </c>
      <c r="E405" s="196" t="s">
        <v>5</v>
      </c>
      <c r="F405" s="206" t="s">
        <v>854</v>
      </c>
      <c r="H405" s="207">
        <v>10</v>
      </c>
      <c r="I405" s="192"/>
      <c r="L405" s="187"/>
      <c r="M405" s="193"/>
      <c r="N405" s="194"/>
      <c r="O405" s="194"/>
      <c r="P405" s="194"/>
      <c r="Q405" s="194"/>
      <c r="R405" s="194"/>
      <c r="S405" s="194"/>
      <c r="T405" s="195"/>
      <c r="AT405" s="196" t="s">
        <v>138</v>
      </c>
      <c r="AU405" s="196" t="s">
        <v>81</v>
      </c>
      <c r="AV405" s="11" t="s">
        <v>81</v>
      </c>
      <c r="AW405" s="11" t="s">
        <v>35</v>
      </c>
      <c r="AX405" s="11" t="s">
        <v>71</v>
      </c>
      <c r="AY405" s="196" t="s">
        <v>128</v>
      </c>
    </row>
    <row r="406" spans="2:65" s="11" customFormat="1">
      <c r="B406" s="187"/>
      <c r="D406" s="198" t="s">
        <v>138</v>
      </c>
      <c r="E406" s="196" t="s">
        <v>5</v>
      </c>
      <c r="F406" s="206" t="s">
        <v>855</v>
      </c>
      <c r="H406" s="207">
        <v>5</v>
      </c>
      <c r="I406" s="192"/>
      <c r="L406" s="187"/>
      <c r="M406" s="193"/>
      <c r="N406" s="194"/>
      <c r="O406" s="194"/>
      <c r="P406" s="194"/>
      <c r="Q406" s="194"/>
      <c r="R406" s="194"/>
      <c r="S406" s="194"/>
      <c r="T406" s="195"/>
      <c r="AT406" s="196" t="s">
        <v>138</v>
      </c>
      <c r="AU406" s="196" t="s">
        <v>81</v>
      </c>
      <c r="AV406" s="11" t="s">
        <v>81</v>
      </c>
      <c r="AW406" s="11" t="s">
        <v>35</v>
      </c>
      <c r="AX406" s="11" t="s">
        <v>71</v>
      </c>
      <c r="AY406" s="196" t="s">
        <v>128</v>
      </c>
    </row>
    <row r="407" spans="2:65" s="11" customFormat="1">
      <c r="B407" s="187"/>
      <c r="D407" s="198" t="s">
        <v>138</v>
      </c>
      <c r="E407" s="196" t="s">
        <v>5</v>
      </c>
      <c r="F407" s="206" t="s">
        <v>856</v>
      </c>
      <c r="H407" s="207">
        <v>10</v>
      </c>
      <c r="I407" s="192"/>
      <c r="L407" s="187"/>
      <c r="M407" s="193"/>
      <c r="N407" s="194"/>
      <c r="O407" s="194"/>
      <c r="P407" s="194"/>
      <c r="Q407" s="194"/>
      <c r="R407" s="194"/>
      <c r="S407" s="194"/>
      <c r="T407" s="195"/>
      <c r="AT407" s="196" t="s">
        <v>138</v>
      </c>
      <c r="AU407" s="196" t="s">
        <v>81</v>
      </c>
      <c r="AV407" s="11" t="s">
        <v>81</v>
      </c>
      <c r="AW407" s="11" t="s">
        <v>35</v>
      </c>
      <c r="AX407" s="11" t="s">
        <v>71</v>
      </c>
      <c r="AY407" s="196" t="s">
        <v>128</v>
      </c>
    </row>
    <row r="408" spans="2:65" s="11" customFormat="1">
      <c r="B408" s="187"/>
      <c r="D408" s="198" t="s">
        <v>138</v>
      </c>
      <c r="E408" s="196" t="s">
        <v>5</v>
      </c>
      <c r="F408" s="206" t="s">
        <v>857</v>
      </c>
      <c r="H408" s="207">
        <v>10</v>
      </c>
      <c r="I408" s="192"/>
      <c r="L408" s="187"/>
      <c r="M408" s="193"/>
      <c r="N408" s="194"/>
      <c r="O408" s="194"/>
      <c r="P408" s="194"/>
      <c r="Q408" s="194"/>
      <c r="R408" s="194"/>
      <c r="S408" s="194"/>
      <c r="T408" s="195"/>
      <c r="AT408" s="196" t="s">
        <v>138</v>
      </c>
      <c r="AU408" s="196" t="s">
        <v>81</v>
      </c>
      <c r="AV408" s="11" t="s">
        <v>81</v>
      </c>
      <c r="AW408" s="11" t="s">
        <v>35</v>
      </c>
      <c r="AX408" s="11" t="s">
        <v>71</v>
      </c>
      <c r="AY408" s="196" t="s">
        <v>128</v>
      </c>
    </row>
    <row r="409" spans="2:65" s="13" customFormat="1">
      <c r="B409" s="208"/>
      <c r="D409" s="188" t="s">
        <v>138</v>
      </c>
      <c r="E409" s="209" t="s">
        <v>5</v>
      </c>
      <c r="F409" s="210" t="s">
        <v>147</v>
      </c>
      <c r="H409" s="211">
        <v>35</v>
      </c>
      <c r="I409" s="212"/>
      <c r="L409" s="208"/>
      <c r="M409" s="213"/>
      <c r="N409" s="214"/>
      <c r="O409" s="214"/>
      <c r="P409" s="214"/>
      <c r="Q409" s="214"/>
      <c r="R409" s="214"/>
      <c r="S409" s="214"/>
      <c r="T409" s="215"/>
      <c r="AT409" s="216" t="s">
        <v>138</v>
      </c>
      <c r="AU409" s="216" t="s">
        <v>81</v>
      </c>
      <c r="AV409" s="13" t="s">
        <v>136</v>
      </c>
      <c r="AW409" s="13" t="s">
        <v>35</v>
      </c>
      <c r="AX409" s="13" t="s">
        <v>79</v>
      </c>
      <c r="AY409" s="216" t="s">
        <v>128</v>
      </c>
    </row>
    <row r="410" spans="2:65" s="1" customFormat="1" ht="16.5" customHeight="1">
      <c r="B410" s="174"/>
      <c r="C410" s="237" t="s">
        <v>858</v>
      </c>
      <c r="D410" s="237" t="s">
        <v>507</v>
      </c>
      <c r="E410" s="238" t="s">
        <v>859</v>
      </c>
      <c r="F410" s="239" t="s">
        <v>860</v>
      </c>
      <c r="G410" s="240" t="s">
        <v>150</v>
      </c>
      <c r="H410" s="241">
        <v>4.2309999999999999</v>
      </c>
      <c r="I410" s="242"/>
      <c r="J410" s="243">
        <f>ROUND(I410*H410,2)</f>
        <v>0</v>
      </c>
      <c r="K410" s="239" t="s">
        <v>135</v>
      </c>
      <c r="L410" s="244"/>
      <c r="M410" s="245" t="s">
        <v>5</v>
      </c>
      <c r="N410" s="246" t="s">
        <v>42</v>
      </c>
      <c r="O410" s="42"/>
      <c r="P410" s="184">
        <f>O410*H410</f>
        <v>0</v>
      </c>
      <c r="Q410" s="184">
        <v>1.8200000000000001E-2</v>
      </c>
      <c r="R410" s="184">
        <f>Q410*H410</f>
        <v>7.7004199999999995E-2</v>
      </c>
      <c r="S410" s="184">
        <v>0</v>
      </c>
      <c r="T410" s="185">
        <f>S410*H410</f>
        <v>0</v>
      </c>
      <c r="AR410" s="24" t="s">
        <v>341</v>
      </c>
      <c r="AT410" s="24" t="s">
        <v>507</v>
      </c>
      <c r="AU410" s="24" t="s">
        <v>81</v>
      </c>
      <c r="AY410" s="24" t="s">
        <v>128</v>
      </c>
      <c r="BE410" s="186">
        <f>IF(N410="základní",J410,0)</f>
        <v>0</v>
      </c>
      <c r="BF410" s="186">
        <f>IF(N410="snížená",J410,0)</f>
        <v>0</v>
      </c>
      <c r="BG410" s="186">
        <f>IF(N410="zákl. přenesená",J410,0)</f>
        <v>0</v>
      </c>
      <c r="BH410" s="186">
        <f>IF(N410="sníž. přenesená",J410,0)</f>
        <v>0</v>
      </c>
      <c r="BI410" s="186">
        <f>IF(N410="nulová",J410,0)</f>
        <v>0</v>
      </c>
      <c r="BJ410" s="24" t="s">
        <v>79</v>
      </c>
      <c r="BK410" s="186">
        <f>ROUND(I410*H410,2)</f>
        <v>0</v>
      </c>
      <c r="BL410" s="24" t="s">
        <v>239</v>
      </c>
      <c r="BM410" s="24" t="s">
        <v>861</v>
      </c>
    </row>
    <row r="411" spans="2:65" s="11" customFormat="1">
      <c r="B411" s="187"/>
      <c r="D411" s="188" t="s">
        <v>138</v>
      </c>
      <c r="E411" s="189" t="s">
        <v>5</v>
      </c>
      <c r="F411" s="190" t="s">
        <v>862</v>
      </c>
      <c r="H411" s="191">
        <v>4.2309999999999999</v>
      </c>
      <c r="I411" s="192"/>
      <c r="L411" s="187"/>
      <c r="M411" s="193"/>
      <c r="N411" s="194"/>
      <c r="O411" s="194"/>
      <c r="P411" s="194"/>
      <c r="Q411" s="194"/>
      <c r="R411" s="194"/>
      <c r="S411" s="194"/>
      <c r="T411" s="195"/>
      <c r="AT411" s="196" t="s">
        <v>138</v>
      </c>
      <c r="AU411" s="196" t="s">
        <v>81</v>
      </c>
      <c r="AV411" s="11" t="s">
        <v>81</v>
      </c>
      <c r="AW411" s="11" t="s">
        <v>35</v>
      </c>
      <c r="AX411" s="11" t="s">
        <v>79</v>
      </c>
      <c r="AY411" s="196" t="s">
        <v>128</v>
      </c>
    </row>
    <row r="412" spans="2:65" s="1" customFormat="1" ht="25.5" customHeight="1">
      <c r="B412" s="174"/>
      <c r="C412" s="175" t="s">
        <v>863</v>
      </c>
      <c r="D412" s="175" t="s">
        <v>131</v>
      </c>
      <c r="E412" s="176" t="s">
        <v>864</v>
      </c>
      <c r="F412" s="177" t="s">
        <v>865</v>
      </c>
      <c r="G412" s="178" t="s">
        <v>150</v>
      </c>
      <c r="H412" s="179">
        <v>71.53</v>
      </c>
      <c r="I412" s="180"/>
      <c r="J412" s="181">
        <f>ROUND(I412*H412,2)</f>
        <v>0</v>
      </c>
      <c r="K412" s="177" t="s">
        <v>135</v>
      </c>
      <c r="L412" s="41"/>
      <c r="M412" s="182" t="s">
        <v>5</v>
      </c>
      <c r="N412" s="183" t="s">
        <v>42</v>
      </c>
      <c r="O412" s="42"/>
      <c r="P412" s="184">
        <f>O412*H412</f>
        <v>0</v>
      </c>
      <c r="Q412" s="184">
        <v>3.6700000000000001E-3</v>
      </c>
      <c r="R412" s="184">
        <f>Q412*H412</f>
        <v>0.2625151</v>
      </c>
      <c r="S412" s="184">
        <v>0</v>
      </c>
      <c r="T412" s="185">
        <f>S412*H412</f>
        <v>0</v>
      </c>
      <c r="AR412" s="24" t="s">
        <v>239</v>
      </c>
      <c r="AT412" s="24" t="s">
        <v>131</v>
      </c>
      <c r="AU412" s="24" t="s">
        <v>81</v>
      </c>
      <c r="AY412" s="24" t="s">
        <v>128</v>
      </c>
      <c r="BE412" s="186">
        <f>IF(N412="základní",J412,0)</f>
        <v>0</v>
      </c>
      <c r="BF412" s="186">
        <f>IF(N412="snížená",J412,0)</f>
        <v>0</v>
      </c>
      <c r="BG412" s="186">
        <f>IF(N412="zákl. přenesená",J412,0)</f>
        <v>0</v>
      </c>
      <c r="BH412" s="186">
        <f>IF(N412="sníž. přenesená",J412,0)</f>
        <v>0</v>
      </c>
      <c r="BI412" s="186">
        <f>IF(N412="nulová",J412,0)</f>
        <v>0</v>
      </c>
      <c r="BJ412" s="24" t="s">
        <v>79</v>
      </c>
      <c r="BK412" s="186">
        <f>ROUND(I412*H412,2)</f>
        <v>0</v>
      </c>
      <c r="BL412" s="24" t="s">
        <v>239</v>
      </c>
      <c r="BM412" s="24" t="s">
        <v>866</v>
      </c>
    </row>
    <row r="413" spans="2:65" s="11" customFormat="1">
      <c r="B413" s="187"/>
      <c r="D413" s="198" t="s">
        <v>138</v>
      </c>
      <c r="E413" s="196" t="s">
        <v>5</v>
      </c>
      <c r="F413" s="206" t="s">
        <v>867</v>
      </c>
      <c r="H413" s="207">
        <v>6.09</v>
      </c>
      <c r="I413" s="192"/>
      <c r="L413" s="187"/>
      <c r="M413" s="193"/>
      <c r="N413" s="194"/>
      <c r="O413" s="194"/>
      <c r="P413" s="194"/>
      <c r="Q413" s="194"/>
      <c r="R413" s="194"/>
      <c r="S413" s="194"/>
      <c r="T413" s="195"/>
      <c r="AT413" s="196" t="s">
        <v>138</v>
      </c>
      <c r="AU413" s="196" t="s">
        <v>81</v>
      </c>
      <c r="AV413" s="11" t="s">
        <v>81</v>
      </c>
      <c r="AW413" s="11" t="s">
        <v>35</v>
      </c>
      <c r="AX413" s="11" t="s">
        <v>71</v>
      </c>
      <c r="AY413" s="196" t="s">
        <v>128</v>
      </c>
    </row>
    <row r="414" spans="2:65" s="11" customFormat="1">
      <c r="B414" s="187"/>
      <c r="D414" s="198" t="s">
        <v>138</v>
      </c>
      <c r="E414" s="196" t="s">
        <v>5</v>
      </c>
      <c r="F414" s="206" t="s">
        <v>556</v>
      </c>
      <c r="H414" s="207">
        <v>37.29</v>
      </c>
      <c r="I414" s="192"/>
      <c r="L414" s="187"/>
      <c r="M414" s="193"/>
      <c r="N414" s="194"/>
      <c r="O414" s="194"/>
      <c r="P414" s="194"/>
      <c r="Q414" s="194"/>
      <c r="R414" s="194"/>
      <c r="S414" s="194"/>
      <c r="T414" s="195"/>
      <c r="AT414" s="196" t="s">
        <v>138</v>
      </c>
      <c r="AU414" s="196" t="s">
        <v>81</v>
      </c>
      <c r="AV414" s="11" t="s">
        <v>81</v>
      </c>
      <c r="AW414" s="11" t="s">
        <v>35</v>
      </c>
      <c r="AX414" s="11" t="s">
        <v>71</v>
      </c>
      <c r="AY414" s="196" t="s">
        <v>128</v>
      </c>
    </row>
    <row r="415" spans="2:65" s="11" customFormat="1">
      <c r="B415" s="187"/>
      <c r="D415" s="198" t="s">
        <v>138</v>
      </c>
      <c r="E415" s="196" t="s">
        <v>5</v>
      </c>
      <c r="F415" s="206" t="s">
        <v>557</v>
      </c>
      <c r="H415" s="207">
        <v>28.15</v>
      </c>
      <c r="I415" s="192"/>
      <c r="L415" s="187"/>
      <c r="M415" s="193"/>
      <c r="N415" s="194"/>
      <c r="O415" s="194"/>
      <c r="P415" s="194"/>
      <c r="Q415" s="194"/>
      <c r="R415" s="194"/>
      <c r="S415" s="194"/>
      <c r="T415" s="195"/>
      <c r="AT415" s="196" t="s">
        <v>138</v>
      </c>
      <c r="AU415" s="196" t="s">
        <v>81</v>
      </c>
      <c r="AV415" s="11" t="s">
        <v>81</v>
      </c>
      <c r="AW415" s="11" t="s">
        <v>35</v>
      </c>
      <c r="AX415" s="11" t="s">
        <v>71</v>
      </c>
      <c r="AY415" s="196" t="s">
        <v>128</v>
      </c>
    </row>
    <row r="416" spans="2:65" s="13" customFormat="1">
      <c r="B416" s="208"/>
      <c r="D416" s="188" t="s">
        <v>138</v>
      </c>
      <c r="E416" s="209" t="s">
        <v>5</v>
      </c>
      <c r="F416" s="210" t="s">
        <v>147</v>
      </c>
      <c r="H416" s="211">
        <v>71.53</v>
      </c>
      <c r="I416" s="212"/>
      <c r="L416" s="208"/>
      <c r="M416" s="213"/>
      <c r="N416" s="214"/>
      <c r="O416" s="214"/>
      <c r="P416" s="214"/>
      <c r="Q416" s="214"/>
      <c r="R416" s="214"/>
      <c r="S416" s="214"/>
      <c r="T416" s="215"/>
      <c r="AT416" s="216" t="s">
        <v>138</v>
      </c>
      <c r="AU416" s="216" t="s">
        <v>81</v>
      </c>
      <c r="AV416" s="13" t="s">
        <v>136</v>
      </c>
      <c r="AW416" s="13" t="s">
        <v>35</v>
      </c>
      <c r="AX416" s="13" t="s">
        <v>79</v>
      </c>
      <c r="AY416" s="216" t="s">
        <v>128</v>
      </c>
    </row>
    <row r="417" spans="2:65" s="1" customFormat="1" ht="16.5" customHeight="1">
      <c r="B417" s="174"/>
      <c r="C417" s="237" t="s">
        <v>868</v>
      </c>
      <c r="D417" s="237" t="s">
        <v>507</v>
      </c>
      <c r="E417" s="238" t="s">
        <v>869</v>
      </c>
      <c r="F417" s="239" t="s">
        <v>870</v>
      </c>
      <c r="G417" s="240" t="s">
        <v>150</v>
      </c>
      <c r="H417" s="241">
        <v>78.683000000000007</v>
      </c>
      <c r="I417" s="242"/>
      <c r="J417" s="243">
        <f>ROUND(I417*H417,2)</f>
        <v>0</v>
      </c>
      <c r="K417" s="239" t="s">
        <v>135</v>
      </c>
      <c r="L417" s="244"/>
      <c r="M417" s="245" t="s">
        <v>5</v>
      </c>
      <c r="N417" s="246" t="s">
        <v>42</v>
      </c>
      <c r="O417" s="42"/>
      <c r="P417" s="184">
        <f>O417*H417</f>
        <v>0</v>
      </c>
      <c r="Q417" s="184">
        <v>1.18E-2</v>
      </c>
      <c r="R417" s="184">
        <f>Q417*H417</f>
        <v>0.92845940000000005</v>
      </c>
      <c r="S417" s="184">
        <v>0</v>
      </c>
      <c r="T417" s="185">
        <f>S417*H417</f>
        <v>0</v>
      </c>
      <c r="AR417" s="24" t="s">
        <v>341</v>
      </c>
      <c r="AT417" s="24" t="s">
        <v>507</v>
      </c>
      <c r="AU417" s="24" t="s">
        <v>81</v>
      </c>
      <c r="AY417" s="24" t="s">
        <v>128</v>
      </c>
      <c r="BE417" s="186">
        <f>IF(N417="základní",J417,0)</f>
        <v>0</v>
      </c>
      <c r="BF417" s="186">
        <f>IF(N417="snížená",J417,0)</f>
        <v>0</v>
      </c>
      <c r="BG417" s="186">
        <f>IF(N417="zákl. přenesená",J417,0)</f>
        <v>0</v>
      </c>
      <c r="BH417" s="186">
        <f>IF(N417="sníž. přenesená",J417,0)</f>
        <v>0</v>
      </c>
      <c r="BI417" s="186">
        <f>IF(N417="nulová",J417,0)</f>
        <v>0</v>
      </c>
      <c r="BJ417" s="24" t="s">
        <v>79</v>
      </c>
      <c r="BK417" s="186">
        <f>ROUND(I417*H417,2)</f>
        <v>0</v>
      </c>
      <c r="BL417" s="24" t="s">
        <v>239</v>
      </c>
      <c r="BM417" s="24" t="s">
        <v>871</v>
      </c>
    </row>
    <row r="418" spans="2:65" s="11" customFormat="1">
      <c r="B418" s="187"/>
      <c r="D418" s="188" t="s">
        <v>138</v>
      </c>
      <c r="F418" s="190" t="s">
        <v>872</v>
      </c>
      <c r="H418" s="191">
        <v>78.683000000000007</v>
      </c>
      <c r="I418" s="192"/>
      <c r="L418" s="187"/>
      <c r="M418" s="193"/>
      <c r="N418" s="194"/>
      <c r="O418" s="194"/>
      <c r="P418" s="194"/>
      <c r="Q418" s="194"/>
      <c r="R418" s="194"/>
      <c r="S418" s="194"/>
      <c r="T418" s="195"/>
      <c r="AT418" s="196" t="s">
        <v>138</v>
      </c>
      <c r="AU418" s="196" t="s">
        <v>81</v>
      </c>
      <c r="AV418" s="11" t="s">
        <v>81</v>
      </c>
      <c r="AW418" s="11" t="s">
        <v>6</v>
      </c>
      <c r="AX418" s="11" t="s">
        <v>79</v>
      </c>
      <c r="AY418" s="196" t="s">
        <v>128</v>
      </c>
    </row>
    <row r="419" spans="2:65" s="1" customFormat="1" ht="25.5" customHeight="1">
      <c r="B419" s="174"/>
      <c r="C419" s="175" t="s">
        <v>873</v>
      </c>
      <c r="D419" s="175" t="s">
        <v>131</v>
      </c>
      <c r="E419" s="176" t="s">
        <v>874</v>
      </c>
      <c r="F419" s="177" t="s">
        <v>875</v>
      </c>
      <c r="G419" s="178" t="s">
        <v>150</v>
      </c>
      <c r="H419" s="179">
        <v>71.53</v>
      </c>
      <c r="I419" s="180"/>
      <c r="J419" s="181">
        <f>ROUND(I419*H419,2)</f>
        <v>0</v>
      </c>
      <c r="K419" s="177" t="s">
        <v>135</v>
      </c>
      <c r="L419" s="41"/>
      <c r="M419" s="182" t="s">
        <v>5</v>
      </c>
      <c r="N419" s="183" t="s">
        <v>42</v>
      </c>
      <c r="O419" s="42"/>
      <c r="P419" s="184">
        <f>O419*H419</f>
        <v>0</v>
      </c>
      <c r="Q419" s="184">
        <v>7.1500000000000001E-3</v>
      </c>
      <c r="R419" s="184">
        <f>Q419*H419</f>
        <v>0.51143950000000005</v>
      </c>
      <c r="S419" s="184">
        <v>0</v>
      </c>
      <c r="T419" s="185">
        <f>S419*H419</f>
        <v>0</v>
      </c>
      <c r="AR419" s="24" t="s">
        <v>239</v>
      </c>
      <c r="AT419" s="24" t="s">
        <v>131</v>
      </c>
      <c r="AU419" s="24" t="s">
        <v>81</v>
      </c>
      <c r="AY419" s="24" t="s">
        <v>128</v>
      </c>
      <c r="BE419" s="186">
        <f>IF(N419="základní",J419,0)</f>
        <v>0</v>
      </c>
      <c r="BF419" s="186">
        <f>IF(N419="snížená",J419,0)</f>
        <v>0</v>
      </c>
      <c r="BG419" s="186">
        <f>IF(N419="zákl. přenesená",J419,0)</f>
        <v>0</v>
      </c>
      <c r="BH419" s="186">
        <f>IF(N419="sníž. přenesená",J419,0)</f>
        <v>0</v>
      </c>
      <c r="BI419" s="186">
        <f>IF(N419="nulová",J419,0)</f>
        <v>0</v>
      </c>
      <c r="BJ419" s="24" t="s">
        <v>79</v>
      </c>
      <c r="BK419" s="186">
        <f>ROUND(I419*H419,2)</f>
        <v>0</v>
      </c>
      <c r="BL419" s="24" t="s">
        <v>239</v>
      </c>
      <c r="BM419" s="24" t="s">
        <v>876</v>
      </c>
    </row>
    <row r="420" spans="2:65" s="11" customFormat="1">
      <c r="B420" s="187"/>
      <c r="D420" s="198" t="s">
        <v>138</v>
      </c>
      <c r="E420" s="196" t="s">
        <v>5</v>
      </c>
      <c r="F420" s="206" t="s">
        <v>867</v>
      </c>
      <c r="H420" s="207">
        <v>6.09</v>
      </c>
      <c r="I420" s="192"/>
      <c r="L420" s="187"/>
      <c r="M420" s="193"/>
      <c r="N420" s="194"/>
      <c r="O420" s="194"/>
      <c r="P420" s="194"/>
      <c r="Q420" s="194"/>
      <c r="R420" s="194"/>
      <c r="S420" s="194"/>
      <c r="T420" s="195"/>
      <c r="AT420" s="196" t="s">
        <v>138</v>
      </c>
      <c r="AU420" s="196" t="s">
        <v>81</v>
      </c>
      <c r="AV420" s="11" t="s">
        <v>81</v>
      </c>
      <c r="AW420" s="11" t="s">
        <v>35</v>
      </c>
      <c r="AX420" s="11" t="s">
        <v>71</v>
      </c>
      <c r="AY420" s="196" t="s">
        <v>128</v>
      </c>
    </row>
    <row r="421" spans="2:65" s="11" customFormat="1">
      <c r="B421" s="187"/>
      <c r="D421" s="198" t="s">
        <v>138</v>
      </c>
      <c r="E421" s="196" t="s">
        <v>5</v>
      </c>
      <c r="F421" s="206" t="s">
        <v>556</v>
      </c>
      <c r="H421" s="207">
        <v>37.29</v>
      </c>
      <c r="I421" s="192"/>
      <c r="L421" s="187"/>
      <c r="M421" s="193"/>
      <c r="N421" s="194"/>
      <c r="O421" s="194"/>
      <c r="P421" s="194"/>
      <c r="Q421" s="194"/>
      <c r="R421" s="194"/>
      <c r="S421" s="194"/>
      <c r="T421" s="195"/>
      <c r="AT421" s="196" t="s">
        <v>138</v>
      </c>
      <c r="AU421" s="196" t="s">
        <v>81</v>
      </c>
      <c r="AV421" s="11" t="s">
        <v>81</v>
      </c>
      <c r="AW421" s="11" t="s">
        <v>35</v>
      </c>
      <c r="AX421" s="11" t="s">
        <v>71</v>
      </c>
      <c r="AY421" s="196" t="s">
        <v>128</v>
      </c>
    </row>
    <row r="422" spans="2:65" s="11" customFormat="1">
      <c r="B422" s="187"/>
      <c r="D422" s="198" t="s">
        <v>138</v>
      </c>
      <c r="E422" s="196" t="s">
        <v>5</v>
      </c>
      <c r="F422" s="206" t="s">
        <v>557</v>
      </c>
      <c r="H422" s="207">
        <v>28.15</v>
      </c>
      <c r="I422" s="192"/>
      <c r="L422" s="187"/>
      <c r="M422" s="193"/>
      <c r="N422" s="194"/>
      <c r="O422" s="194"/>
      <c r="P422" s="194"/>
      <c r="Q422" s="194"/>
      <c r="R422" s="194"/>
      <c r="S422" s="194"/>
      <c r="T422" s="195"/>
      <c r="AT422" s="196" t="s">
        <v>138</v>
      </c>
      <c r="AU422" s="196" t="s">
        <v>81</v>
      </c>
      <c r="AV422" s="11" t="s">
        <v>81</v>
      </c>
      <c r="AW422" s="11" t="s">
        <v>35</v>
      </c>
      <c r="AX422" s="11" t="s">
        <v>71</v>
      </c>
      <c r="AY422" s="196" t="s">
        <v>128</v>
      </c>
    </row>
    <row r="423" spans="2:65" s="13" customFormat="1">
      <c r="B423" s="208"/>
      <c r="D423" s="188" t="s">
        <v>138</v>
      </c>
      <c r="E423" s="209" t="s">
        <v>5</v>
      </c>
      <c r="F423" s="210" t="s">
        <v>147</v>
      </c>
      <c r="H423" s="211">
        <v>71.53</v>
      </c>
      <c r="I423" s="212"/>
      <c r="L423" s="208"/>
      <c r="M423" s="213"/>
      <c r="N423" s="214"/>
      <c r="O423" s="214"/>
      <c r="P423" s="214"/>
      <c r="Q423" s="214"/>
      <c r="R423" s="214"/>
      <c r="S423" s="214"/>
      <c r="T423" s="215"/>
      <c r="AT423" s="216" t="s">
        <v>138</v>
      </c>
      <c r="AU423" s="216" t="s">
        <v>81</v>
      </c>
      <c r="AV423" s="13" t="s">
        <v>136</v>
      </c>
      <c r="AW423" s="13" t="s">
        <v>35</v>
      </c>
      <c r="AX423" s="13" t="s">
        <v>79</v>
      </c>
      <c r="AY423" s="216" t="s">
        <v>128</v>
      </c>
    </row>
    <row r="424" spans="2:65" s="1" customFormat="1" ht="38.25" customHeight="1">
      <c r="B424" s="174"/>
      <c r="C424" s="175" t="s">
        <v>877</v>
      </c>
      <c r="D424" s="175" t="s">
        <v>131</v>
      </c>
      <c r="E424" s="176" t="s">
        <v>878</v>
      </c>
      <c r="F424" s="177" t="s">
        <v>879</v>
      </c>
      <c r="G424" s="178" t="s">
        <v>134</v>
      </c>
      <c r="H424" s="179">
        <v>1.8029999999999999</v>
      </c>
      <c r="I424" s="180"/>
      <c r="J424" s="181">
        <f>ROUND(I424*H424,2)</f>
        <v>0</v>
      </c>
      <c r="K424" s="177" t="s">
        <v>135</v>
      </c>
      <c r="L424" s="41"/>
      <c r="M424" s="182" t="s">
        <v>5</v>
      </c>
      <c r="N424" s="183" t="s">
        <v>42</v>
      </c>
      <c r="O424" s="42"/>
      <c r="P424" s="184">
        <f>O424*H424</f>
        <v>0</v>
      </c>
      <c r="Q424" s="184">
        <v>0</v>
      </c>
      <c r="R424" s="184">
        <f>Q424*H424</f>
        <v>0</v>
      </c>
      <c r="S424" s="184">
        <v>0</v>
      </c>
      <c r="T424" s="185">
        <f>S424*H424</f>
        <v>0</v>
      </c>
      <c r="AR424" s="24" t="s">
        <v>239</v>
      </c>
      <c r="AT424" s="24" t="s">
        <v>131</v>
      </c>
      <c r="AU424" s="24" t="s">
        <v>81</v>
      </c>
      <c r="AY424" s="24" t="s">
        <v>128</v>
      </c>
      <c r="BE424" s="186">
        <f>IF(N424="základní",J424,0)</f>
        <v>0</v>
      </c>
      <c r="BF424" s="186">
        <f>IF(N424="snížená",J424,0)</f>
        <v>0</v>
      </c>
      <c r="BG424" s="186">
        <f>IF(N424="zákl. přenesená",J424,0)</f>
        <v>0</v>
      </c>
      <c r="BH424" s="186">
        <f>IF(N424="sníž. přenesená",J424,0)</f>
        <v>0</v>
      </c>
      <c r="BI424" s="186">
        <f>IF(N424="nulová",J424,0)</f>
        <v>0</v>
      </c>
      <c r="BJ424" s="24" t="s">
        <v>79</v>
      </c>
      <c r="BK424" s="186">
        <f>ROUND(I424*H424,2)</f>
        <v>0</v>
      </c>
      <c r="BL424" s="24" t="s">
        <v>239</v>
      </c>
      <c r="BM424" s="24" t="s">
        <v>880</v>
      </c>
    </row>
    <row r="425" spans="2:65" s="10" customFormat="1" ht="29.85" customHeight="1">
      <c r="B425" s="160"/>
      <c r="D425" s="171" t="s">
        <v>70</v>
      </c>
      <c r="E425" s="172" t="s">
        <v>354</v>
      </c>
      <c r="F425" s="172" t="s">
        <v>355</v>
      </c>
      <c r="I425" s="163"/>
      <c r="J425" s="173">
        <f>BK425</f>
        <v>0</v>
      </c>
      <c r="L425" s="160"/>
      <c r="M425" s="165"/>
      <c r="N425" s="166"/>
      <c r="O425" s="166"/>
      <c r="P425" s="167">
        <f>SUM(P426:P449)</f>
        <v>0</v>
      </c>
      <c r="Q425" s="166"/>
      <c r="R425" s="167">
        <f>SUM(R426:R449)</f>
        <v>2.2413664799999999</v>
      </c>
      <c r="S425" s="166"/>
      <c r="T425" s="168">
        <f>SUM(T426:T449)</f>
        <v>0</v>
      </c>
      <c r="AR425" s="161" t="s">
        <v>81</v>
      </c>
      <c r="AT425" s="169" t="s">
        <v>70</v>
      </c>
      <c r="AU425" s="169" t="s">
        <v>79</v>
      </c>
      <c r="AY425" s="161" t="s">
        <v>128</v>
      </c>
      <c r="BK425" s="170">
        <f>SUM(BK426:BK449)</f>
        <v>0</v>
      </c>
    </row>
    <row r="426" spans="2:65" s="1" customFormat="1" ht="16.5" customHeight="1">
      <c r="B426" s="174"/>
      <c r="C426" s="175" t="s">
        <v>881</v>
      </c>
      <c r="D426" s="175" t="s">
        <v>131</v>
      </c>
      <c r="E426" s="176" t="s">
        <v>882</v>
      </c>
      <c r="F426" s="177" t="s">
        <v>883</v>
      </c>
      <c r="G426" s="178" t="s">
        <v>150</v>
      </c>
      <c r="H426" s="179">
        <v>427.8</v>
      </c>
      <c r="I426" s="180"/>
      <c r="J426" s="181">
        <f>ROUND(I426*H426,2)</f>
        <v>0</v>
      </c>
      <c r="K426" s="177" t="s">
        <v>135</v>
      </c>
      <c r="L426" s="41"/>
      <c r="M426" s="182" t="s">
        <v>5</v>
      </c>
      <c r="N426" s="183" t="s">
        <v>42</v>
      </c>
      <c r="O426" s="42"/>
      <c r="P426" s="184">
        <f>O426*H426</f>
        <v>0</v>
      </c>
      <c r="Q426" s="184">
        <v>0</v>
      </c>
      <c r="R426" s="184">
        <f>Q426*H426</f>
        <v>0</v>
      </c>
      <c r="S426" s="184">
        <v>0</v>
      </c>
      <c r="T426" s="185">
        <f>S426*H426</f>
        <v>0</v>
      </c>
      <c r="AR426" s="24" t="s">
        <v>239</v>
      </c>
      <c r="AT426" s="24" t="s">
        <v>131</v>
      </c>
      <c r="AU426" s="24" t="s">
        <v>81</v>
      </c>
      <c r="AY426" s="24" t="s">
        <v>128</v>
      </c>
      <c r="BE426" s="186">
        <f>IF(N426="základní",J426,0)</f>
        <v>0</v>
      </c>
      <c r="BF426" s="186">
        <f>IF(N426="snížená",J426,0)</f>
        <v>0</v>
      </c>
      <c r="BG426" s="186">
        <f>IF(N426="zákl. přenesená",J426,0)</f>
        <v>0</v>
      </c>
      <c r="BH426" s="186">
        <f>IF(N426="sníž. přenesená",J426,0)</f>
        <v>0</v>
      </c>
      <c r="BI426" s="186">
        <f>IF(N426="nulová",J426,0)</f>
        <v>0</v>
      </c>
      <c r="BJ426" s="24" t="s">
        <v>79</v>
      </c>
      <c r="BK426" s="186">
        <f>ROUND(I426*H426,2)</f>
        <v>0</v>
      </c>
      <c r="BL426" s="24" t="s">
        <v>239</v>
      </c>
      <c r="BM426" s="24" t="s">
        <v>884</v>
      </c>
    </row>
    <row r="427" spans="2:65" s="11" customFormat="1">
      <c r="B427" s="187"/>
      <c r="D427" s="188" t="s">
        <v>138</v>
      </c>
      <c r="E427" s="189" t="s">
        <v>5</v>
      </c>
      <c r="F427" s="190" t="s">
        <v>397</v>
      </c>
      <c r="H427" s="191">
        <v>427.8</v>
      </c>
      <c r="I427" s="192"/>
      <c r="L427" s="187"/>
      <c r="M427" s="193"/>
      <c r="N427" s="194"/>
      <c r="O427" s="194"/>
      <c r="P427" s="194"/>
      <c r="Q427" s="194"/>
      <c r="R427" s="194"/>
      <c r="S427" s="194"/>
      <c r="T427" s="195"/>
      <c r="AT427" s="196" t="s">
        <v>138</v>
      </c>
      <c r="AU427" s="196" t="s">
        <v>81</v>
      </c>
      <c r="AV427" s="11" t="s">
        <v>81</v>
      </c>
      <c r="AW427" s="11" t="s">
        <v>35</v>
      </c>
      <c r="AX427" s="11" t="s">
        <v>79</v>
      </c>
      <c r="AY427" s="196" t="s">
        <v>128</v>
      </c>
    </row>
    <row r="428" spans="2:65" s="1" customFormat="1" ht="16.5" customHeight="1">
      <c r="B428" s="174"/>
      <c r="C428" s="175" t="s">
        <v>885</v>
      </c>
      <c r="D428" s="175" t="s">
        <v>131</v>
      </c>
      <c r="E428" s="176" t="s">
        <v>886</v>
      </c>
      <c r="F428" s="177" t="s">
        <v>887</v>
      </c>
      <c r="G428" s="178" t="s">
        <v>150</v>
      </c>
      <c r="H428" s="179">
        <v>427.8</v>
      </c>
      <c r="I428" s="180"/>
      <c r="J428" s="181">
        <f>ROUND(I428*H428,2)</f>
        <v>0</v>
      </c>
      <c r="K428" s="177" t="s">
        <v>135</v>
      </c>
      <c r="L428" s="41"/>
      <c r="M428" s="182" t="s">
        <v>5</v>
      </c>
      <c r="N428" s="183" t="s">
        <v>42</v>
      </c>
      <c r="O428" s="42"/>
      <c r="P428" s="184">
        <f>O428*H428</f>
        <v>0</v>
      </c>
      <c r="Q428" s="184">
        <v>2.9999999999999997E-4</v>
      </c>
      <c r="R428" s="184">
        <f>Q428*H428</f>
        <v>0.12833999999999998</v>
      </c>
      <c r="S428" s="184">
        <v>0</v>
      </c>
      <c r="T428" s="185">
        <f>S428*H428</f>
        <v>0</v>
      </c>
      <c r="AR428" s="24" t="s">
        <v>239</v>
      </c>
      <c r="AT428" s="24" t="s">
        <v>131</v>
      </c>
      <c r="AU428" s="24" t="s">
        <v>81</v>
      </c>
      <c r="AY428" s="24" t="s">
        <v>128</v>
      </c>
      <c r="BE428" s="186">
        <f>IF(N428="základní",J428,0)</f>
        <v>0</v>
      </c>
      <c r="BF428" s="186">
        <f>IF(N428="snížená",J428,0)</f>
        <v>0</v>
      </c>
      <c r="BG428" s="186">
        <f>IF(N428="zákl. přenesená",J428,0)</f>
        <v>0</v>
      </c>
      <c r="BH428" s="186">
        <f>IF(N428="sníž. přenesená",J428,0)</f>
        <v>0</v>
      </c>
      <c r="BI428" s="186">
        <f>IF(N428="nulová",J428,0)</f>
        <v>0</v>
      </c>
      <c r="BJ428" s="24" t="s">
        <v>79</v>
      </c>
      <c r="BK428" s="186">
        <f>ROUND(I428*H428,2)</f>
        <v>0</v>
      </c>
      <c r="BL428" s="24" t="s">
        <v>239</v>
      </c>
      <c r="BM428" s="24" t="s">
        <v>888</v>
      </c>
    </row>
    <row r="429" spans="2:65" s="11" customFormat="1">
      <c r="B429" s="187"/>
      <c r="D429" s="198" t="s">
        <v>138</v>
      </c>
      <c r="E429" s="196" t="s">
        <v>5</v>
      </c>
      <c r="F429" s="206" t="s">
        <v>360</v>
      </c>
      <c r="H429" s="207">
        <v>124.2</v>
      </c>
      <c r="I429" s="192"/>
      <c r="L429" s="187"/>
      <c r="M429" s="193"/>
      <c r="N429" s="194"/>
      <c r="O429" s="194"/>
      <c r="P429" s="194"/>
      <c r="Q429" s="194"/>
      <c r="R429" s="194"/>
      <c r="S429" s="194"/>
      <c r="T429" s="195"/>
      <c r="AT429" s="196" t="s">
        <v>138</v>
      </c>
      <c r="AU429" s="196" t="s">
        <v>81</v>
      </c>
      <c r="AV429" s="11" t="s">
        <v>81</v>
      </c>
      <c r="AW429" s="11" t="s">
        <v>35</v>
      </c>
      <c r="AX429" s="11" t="s">
        <v>71</v>
      </c>
      <c r="AY429" s="196" t="s">
        <v>128</v>
      </c>
    </row>
    <row r="430" spans="2:65" s="11" customFormat="1">
      <c r="B430" s="187"/>
      <c r="D430" s="198" t="s">
        <v>138</v>
      </c>
      <c r="E430" s="196" t="s">
        <v>5</v>
      </c>
      <c r="F430" s="206" t="s">
        <v>361</v>
      </c>
      <c r="H430" s="207">
        <v>146.75</v>
      </c>
      <c r="I430" s="192"/>
      <c r="L430" s="187"/>
      <c r="M430" s="193"/>
      <c r="N430" s="194"/>
      <c r="O430" s="194"/>
      <c r="P430" s="194"/>
      <c r="Q430" s="194"/>
      <c r="R430" s="194"/>
      <c r="S430" s="194"/>
      <c r="T430" s="195"/>
      <c r="AT430" s="196" t="s">
        <v>138</v>
      </c>
      <c r="AU430" s="196" t="s">
        <v>81</v>
      </c>
      <c r="AV430" s="11" t="s">
        <v>81</v>
      </c>
      <c r="AW430" s="11" t="s">
        <v>35</v>
      </c>
      <c r="AX430" s="11" t="s">
        <v>71</v>
      </c>
      <c r="AY430" s="196" t="s">
        <v>128</v>
      </c>
    </row>
    <row r="431" spans="2:65" s="14" customFormat="1">
      <c r="B431" s="220"/>
      <c r="D431" s="198" t="s">
        <v>138</v>
      </c>
      <c r="E431" s="221" t="s">
        <v>5</v>
      </c>
      <c r="F431" s="222" t="s">
        <v>198</v>
      </c>
      <c r="H431" s="223">
        <v>270.95</v>
      </c>
      <c r="I431" s="224"/>
      <c r="L431" s="220"/>
      <c r="M431" s="225"/>
      <c r="N431" s="226"/>
      <c r="O431" s="226"/>
      <c r="P431" s="226"/>
      <c r="Q431" s="226"/>
      <c r="R431" s="226"/>
      <c r="S431" s="226"/>
      <c r="T431" s="227"/>
      <c r="AT431" s="221" t="s">
        <v>138</v>
      </c>
      <c r="AU431" s="221" t="s">
        <v>81</v>
      </c>
      <c r="AV431" s="14" t="s">
        <v>129</v>
      </c>
      <c r="AW431" s="14" t="s">
        <v>35</v>
      </c>
      <c r="AX431" s="14" t="s">
        <v>71</v>
      </c>
      <c r="AY431" s="221" t="s">
        <v>128</v>
      </c>
    </row>
    <row r="432" spans="2:65" s="11" customFormat="1">
      <c r="B432" s="187"/>
      <c r="D432" s="198" t="s">
        <v>138</v>
      </c>
      <c r="E432" s="196" t="s">
        <v>5</v>
      </c>
      <c r="F432" s="206" t="s">
        <v>362</v>
      </c>
      <c r="H432" s="207">
        <v>156.85</v>
      </c>
      <c r="I432" s="192"/>
      <c r="L432" s="187"/>
      <c r="M432" s="193"/>
      <c r="N432" s="194"/>
      <c r="O432" s="194"/>
      <c r="P432" s="194"/>
      <c r="Q432" s="194"/>
      <c r="R432" s="194"/>
      <c r="S432" s="194"/>
      <c r="T432" s="195"/>
      <c r="AT432" s="196" t="s">
        <v>138</v>
      </c>
      <c r="AU432" s="196" t="s">
        <v>81</v>
      </c>
      <c r="AV432" s="11" t="s">
        <v>81</v>
      </c>
      <c r="AW432" s="11" t="s">
        <v>35</v>
      </c>
      <c r="AX432" s="11" t="s">
        <v>71</v>
      </c>
      <c r="AY432" s="196" t="s">
        <v>128</v>
      </c>
    </row>
    <row r="433" spans="2:65" s="14" customFormat="1">
      <c r="B433" s="220"/>
      <c r="D433" s="198" t="s">
        <v>138</v>
      </c>
      <c r="E433" s="221" t="s">
        <v>5</v>
      </c>
      <c r="F433" s="222" t="s">
        <v>198</v>
      </c>
      <c r="H433" s="223">
        <v>156.85</v>
      </c>
      <c r="I433" s="224"/>
      <c r="L433" s="220"/>
      <c r="M433" s="225"/>
      <c r="N433" s="226"/>
      <c r="O433" s="226"/>
      <c r="P433" s="226"/>
      <c r="Q433" s="226"/>
      <c r="R433" s="226"/>
      <c r="S433" s="226"/>
      <c r="T433" s="227"/>
      <c r="AT433" s="221" t="s">
        <v>138</v>
      </c>
      <c r="AU433" s="221" t="s">
        <v>81</v>
      </c>
      <c r="AV433" s="14" t="s">
        <v>129</v>
      </c>
      <c r="AW433" s="14" t="s">
        <v>35</v>
      </c>
      <c r="AX433" s="14" t="s">
        <v>71</v>
      </c>
      <c r="AY433" s="221" t="s">
        <v>128</v>
      </c>
    </row>
    <row r="434" spans="2:65" s="13" customFormat="1">
      <c r="B434" s="208"/>
      <c r="D434" s="188" t="s">
        <v>138</v>
      </c>
      <c r="E434" s="209" t="s">
        <v>397</v>
      </c>
      <c r="F434" s="210" t="s">
        <v>147</v>
      </c>
      <c r="H434" s="211">
        <v>427.8</v>
      </c>
      <c r="I434" s="212"/>
      <c r="L434" s="208"/>
      <c r="M434" s="213"/>
      <c r="N434" s="214"/>
      <c r="O434" s="214"/>
      <c r="P434" s="214"/>
      <c r="Q434" s="214"/>
      <c r="R434" s="214"/>
      <c r="S434" s="214"/>
      <c r="T434" s="215"/>
      <c r="AT434" s="216" t="s">
        <v>138</v>
      </c>
      <c r="AU434" s="216" t="s">
        <v>81</v>
      </c>
      <c r="AV434" s="13" t="s">
        <v>136</v>
      </c>
      <c r="AW434" s="13" t="s">
        <v>35</v>
      </c>
      <c r="AX434" s="13" t="s">
        <v>79</v>
      </c>
      <c r="AY434" s="216" t="s">
        <v>128</v>
      </c>
    </row>
    <row r="435" spans="2:65" s="1" customFormat="1" ht="25.5" customHeight="1">
      <c r="B435" s="174"/>
      <c r="C435" s="237" t="s">
        <v>889</v>
      </c>
      <c r="D435" s="237" t="s">
        <v>507</v>
      </c>
      <c r="E435" s="238" t="s">
        <v>890</v>
      </c>
      <c r="F435" s="239" t="s">
        <v>891</v>
      </c>
      <c r="G435" s="240" t="s">
        <v>150</v>
      </c>
      <c r="H435" s="241">
        <v>571.76099999999997</v>
      </c>
      <c r="I435" s="242"/>
      <c r="J435" s="243">
        <f>ROUND(I435*H435,2)</f>
        <v>0</v>
      </c>
      <c r="K435" s="239" t="s">
        <v>135</v>
      </c>
      <c r="L435" s="244"/>
      <c r="M435" s="245" t="s">
        <v>5</v>
      </c>
      <c r="N435" s="246" t="s">
        <v>42</v>
      </c>
      <c r="O435" s="42"/>
      <c r="P435" s="184">
        <f>O435*H435</f>
        <v>0</v>
      </c>
      <c r="Q435" s="184">
        <v>3.6800000000000001E-3</v>
      </c>
      <c r="R435" s="184">
        <f>Q435*H435</f>
        <v>2.1040804799999999</v>
      </c>
      <c r="S435" s="184">
        <v>0</v>
      </c>
      <c r="T435" s="185">
        <f>S435*H435</f>
        <v>0</v>
      </c>
      <c r="AR435" s="24" t="s">
        <v>341</v>
      </c>
      <c r="AT435" s="24" t="s">
        <v>507</v>
      </c>
      <c r="AU435" s="24" t="s">
        <v>81</v>
      </c>
      <c r="AY435" s="24" t="s">
        <v>128</v>
      </c>
      <c r="BE435" s="186">
        <f>IF(N435="základní",J435,0)</f>
        <v>0</v>
      </c>
      <c r="BF435" s="186">
        <f>IF(N435="snížená",J435,0)</f>
        <v>0</v>
      </c>
      <c r="BG435" s="186">
        <f>IF(N435="zákl. přenesená",J435,0)</f>
        <v>0</v>
      </c>
      <c r="BH435" s="186">
        <f>IF(N435="sníž. přenesená",J435,0)</f>
        <v>0</v>
      </c>
      <c r="BI435" s="186">
        <f>IF(N435="nulová",J435,0)</f>
        <v>0</v>
      </c>
      <c r="BJ435" s="24" t="s">
        <v>79</v>
      </c>
      <c r="BK435" s="186">
        <f>ROUND(I435*H435,2)</f>
        <v>0</v>
      </c>
      <c r="BL435" s="24" t="s">
        <v>239</v>
      </c>
      <c r="BM435" s="24" t="s">
        <v>892</v>
      </c>
    </row>
    <row r="436" spans="2:65" s="11" customFormat="1">
      <c r="B436" s="187"/>
      <c r="D436" s="198" t="s">
        <v>138</v>
      </c>
      <c r="E436" s="196" t="s">
        <v>5</v>
      </c>
      <c r="F436" s="206" t="s">
        <v>893</v>
      </c>
      <c r="H436" s="207">
        <v>470.58</v>
      </c>
      <c r="I436" s="192"/>
      <c r="L436" s="187"/>
      <c r="M436" s="193"/>
      <c r="N436" s="194"/>
      <c r="O436" s="194"/>
      <c r="P436" s="194"/>
      <c r="Q436" s="194"/>
      <c r="R436" s="194"/>
      <c r="S436" s="194"/>
      <c r="T436" s="195"/>
      <c r="AT436" s="196" t="s">
        <v>138</v>
      </c>
      <c r="AU436" s="196" t="s">
        <v>81</v>
      </c>
      <c r="AV436" s="11" t="s">
        <v>81</v>
      </c>
      <c r="AW436" s="11" t="s">
        <v>35</v>
      </c>
      <c r="AX436" s="11" t="s">
        <v>71</v>
      </c>
      <c r="AY436" s="196" t="s">
        <v>128</v>
      </c>
    </row>
    <row r="437" spans="2:65" s="11" customFormat="1">
      <c r="B437" s="187"/>
      <c r="D437" s="198" t="s">
        <v>138</v>
      </c>
      <c r="E437" s="196" t="s">
        <v>5</v>
      </c>
      <c r="F437" s="206" t="s">
        <v>894</v>
      </c>
      <c r="H437" s="207">
        <v>49.203000000000003</v>
      </c>
      <c r="I437" s="192"/>
      <c r="L437" s="187"/>
      <c r="M437" s="193"/>
      <c r="N437" s="194"/>
      <c r="O437" s="194"/>
      <c r="P437" s="194"/>
      <c r="Q437" s="194"/>
      <c r="R437" s="194"/>
      <c r="S437" s="194"/>
      <c r="T437" s="195"/>
      <c r="AT437" s="196" t="s">
        <v>138</v>
      </c>
      <c r="AU437" s="196" t="s">
        <v>81</v>
      </c>
      <c r="AV437" s="11" t="s">
        <v>81</v>
      </c>
      <c r="AW437" s="11" t="s">
        <v>35</v>
      </c>
      <c r="AX437" s="11" t="s">
        <v>71</v>
      </c>
      <c r="AY437" s="196" t="s">
        <v>128</v>
      </c>
    </row>
    <row r="438" spans="2:65" s="13" customFormat="1">
      <c r="B438" s="208"/>
      <c r="D438" s="198" t="s">
        <v>138</v>
      </c>
      <c r="E438" s="217" t="s">
        <v>5</v>
      </c>
      <c r="F438" s="218" t="s">
        <v>147</v>
      </c>
      <c r="H438" s="219">
        <v>519.78300000000002</v>
      </c>
      <c r="I438" s="212"/>
      <c r="L438" s="208"/>
      <c r="M438" s="213"/>
      <c r="N438" s="214"/>
      <c r="O438" s="214"/>
      <c r="P438" s="214"/>
      <c r="Q438" s="214"/>
      <c r="R438" s="214"/>
      <c r="S438" s="214"/>
      <c r="T438" s="215"/>
      <c r="AT438" s="216" t="s">
        <v>138</v>
      </c>
      <c r="AU438" s="216" t="s">
        <v>81</v>
      </c>
      <c r="AV438" s="13" t="s">
        <v>136</v>
      </c>
      <c r="AW438" s="13" t="s">
        <v>35</v>
      </c>
      <c r="AX438" s="13" t="s">
        <v>79</v>
      </c>
      <c r="AY438" s="216" t="s">
        <v>128</v>
      </c>
    </row>
    <row r="439" spans="2:65" s="11" customFormat="1">
      <c r="B439" s="187"/>
      <c r="D439" s="188" t="s">
        <v>138</v>
      </c>
      <c r="F439" s="190" t="s">
        <v>895</v>
      </c>
      <c r="H439" s="191">
        <v>571.76099999999997</v>
      </c>
      <c r="I439" s="192"/>
      <c r="L439" s="187"/>
      <c r="M439" s="193"/>
      <c r="N439" s="194"/>
      <c r="O439" s="194"/>
      <c r="P439" s="194"/>
      <c r="Q439" s="194"/>
      <c r="R439" s="194"/>
      <c r="S439" s="194"/>
      <c r="T439" s="195"/>
      <c r="AT439" s="196" t="s">
        <v>138</v>
      </c>
      <c r="AU439" s="196" t="s">
        <v>81</v>
      </c>
      <c r="AV439" s="11" t="s">
        <v>81</v>
      </c>
      <c r="AW439" s="11" t="s">
        <v>6</v>
      </c>
      <c r="AX439" s="11" t="s">
        <v>79</v>
      </c>
      <c r="AY439" s="196" t="s">
        <v>128</v>
      </c>
    </row>
    <row r="440" spans="2:65" s="1" customFormat="1" ht="16.5" customHeight="1">
      <c r="B440" s="174"/>
      <c r="C440" s="175" t="s">
        <v>896</v>
      </c>
      <c r="D440" s="175" t="s">
        <v>131</v>
      </c>
      <c r="E440" s="176" t="s">
        <v>897</v>
      </c>
      <c r="F440" s="177" t="s">
        <v>898</v>
      </c>
      <c r="G440" s="178" t="s">
        <v>231</v>
      </c>
      <c r="H440" s="179">
        <v>447.3</v>
      </c>
      <c r="I440" s="180"/>
      <c r="J440" s="181">
        <f>ROUND(I440*H440,2)</f>
        <v>0</v>
      </c>
      <c r="K440" s="177" t="s">
        <v>135</v>
      </c>
      <c r="L440" s="41"/>
      <c r="M440" s="182" t="s">
        <v>5</v>
      </c>
      <c r="N440" s="183" t="s">
        <v>42</v>
      </c>
      <c r="O440" s="42"/>
      <c r="P440" s="184">
        <f>O440*H440</f>
        <v>0</v>
      </c>
      <c r="Q440" s="184">
        <v>2.0000000000000002E-5</v>
      </c>
      <c r="R440" s="184">
        <f>Q440*H440</f>
        <v>8.9460000000000008E-3</v>
      </c>
      <c r="S440" s="184">
        <v>0</v>
      </c>
      <c r="T440" s="185">
        <f>S440*H440</f>
        <v>0</v>
      </c>
      <c r="AR440" s="24" t="s">
        <v>239</v>
      </c>
      <c r="AT440" s="24" t="s">
        <v>131</v>
      </c>
      <c r="AU440" s="24" t="s">
        <v>81</v>
      </c>
      <c r="AY440" s="24" t="s">
        <v>128</v>
      </c>
      <c r="BE440" s="186">
        <f>IF(N440="základní",J440,0)</f>
        <v>0</v>
      </c>
      <c r="BF440" s="186">
        <f>IF(N440="snížená",J440,0)</f>
        <v>0</v>
      </c>
      <c r="BG440" s="186">
        <f>IF(N440="zákl. přenesená",J440,0)</f>
        <v>0</v>
      </c>
      <c r="BH440" s="186">
        <f>IF(N440="sníž. přenesená",J440,0)</f>
        <v>0</v>
      </c>
      <c r="BI440" s="186">
        <f>IF(N440="nulová",J440,0)</f>
        <v>0</v>
      </c>
      <c r="BJ440" s="24" t="s">
        <v>79</v>
      </c>
      <c r="BK440" s="186">
        <f>ROUND(I440*H440,2)</f>
        <v>0</v>
      </c>
      <c r="BL440" s="24" t="s">
        <v>239</v>
      </c>
      <c r="BM440" s="24" t="s">
        <v>899</v>
      </c>
    </row>
    <row r="441" spans="2:65" s="11" customFormat="1">
      <c r="B441" s="187"/>
      <c r="D441" s="198" t="s">
        <v>138</v>
      </c>
      <c r="E441" s="196" t="s">
        <v>5</v>
      </c>
      <c r="F441" s="206" t="s">
        <v>900</v>
      </c>
      <c r="H441" s="207">
        <v>15</v>
      </c>
      <c r="I441" s="192"/>
      <c r="L441" s="187"/>
      <c r="M441" s="193"/>
      <c r="N441" s="194"/>
      <c r="O441" s="194"/>
      <c r="P441" s="194"/>
      <c r="Q441" s="194"/>
      <c r="R441" s="194"/>
      <c r="S441" s="194"/>
      <c r="T441" s="195"/>
      <c r="AT441" s="196" t="s">
        <v>138</v>
      </c>
      <c r="AU441" s="196" t="s">
        <v>81</v>
      </c>
      <c r="AV441" s="11" t="s">
        <v>81</v>
      </c>
      <c r="AW441" s="11" t="s">
        <v>35</v>
      </c>
      <c r="AX441" s="11" t="s">
        <v>71</v>
      </c>
      <c r="AY441" s="196" t="s">
        <v>128</v>
      </c>
    </row>
    <row r="442" spans="2:65" s="11" customFormat="1">
      <c r="B442" s="187"/>
      <c r="D442" s="198" t="s">
        <v>138</v>
      </c>
      <c r="E442" s="196" t="s">
        <v>5</v>
      </c>
      <c r="F442" s="206" t="s">
        <v>901</v>
      </c>
      <c r="H442" s="207">
        <v>19</v>
      </c>
      <c r="I442" s="192"/>
      <c r="L442" s="187"/>
      <c r="M442" s="193"/>
      <c r="N442" s="194"/>
      <c r="O442" s="194"/>
      <c r="P442" s="194"/>
      <c r="Q442" s="194"/>
      <c r="R442" s="194"/>
      <c r="S442" s="194"/>
      <c r="T442" s="195"/>
      <c r="AT442" s="196" t="s">
        <v>138</v>
      </c>
      <c r="AU442" s="196" t="s">
        <v>81</v>
      </c>
      <c r="AV442" s="11" t="s">
        <v>81</v>
      </c>
      <c r="AW442" s="11" t="s">
        <v>35</v>
      </c>
      <c r="AX442" s="11" t="s">
        <v>71</v>
      </c>
      <c r="AY442" s="196" t="s">
        <v>128</v>
      </c>
    </row>
    <row r="443" spans="2:65" s="11" customFormat="1">
      <c r="B443" s="187"/>
      <c r="D443" s="198" t="s">
        <v>138</v>
      </c>
      <c r="E443" s="196" t="s">
        <v>5</v>
      </c>
      <c r="F443" s="206" t="s">
        <v>902</v>
      </c>
      <c r="H443" s="207">
        <v>5.5</v>
      </c>
      <c r="I443" s="192"/>
      <c r="L443" s="187"/>
      <c r="M443" s="193"/>
      <c r="N443" s="194"/>
      <c r="O443" s="194"/>
      <c r="P443" s="194"/>
      <c r="Q443" s="194"/>
      <c r="R443" s="194"/>
      <c r="S443" s="194"/>
      <c r="T443" s="195"/>
      <c r="AT443" s="196" t="s">
        <v>138</v>
      </c>
      <c r="AU443" s="196" t="s">
        <v>81</v>
      </c>
      <c r="AV443" s="11" t="s">
        <v>81</v>
      </c>
      <c r="AW443" s="11" t="s">
        <v>35</v>
      </c>
      <c r="AX443" s="11" t="s">
        <v>71</v>
      </c>
      <c r="AY443" s="196" t="s">
        <v>128</v>
      </c>
    </row>
    <row r="444" spans="2:65" s="11" customFormat="1">
      <c r="B444" s="187"/>
      <c r="D444" s="198" t="s">
        <v>138</v>
      </c>
      <c r="E444" s="196" t="s">
        <v>5</v>
      </c>
      <c r="F444" s="206" t="s">
        <v>903</v>
      </c>
      <c r="H444" s="207">
        <v>150</v>
      </c>
      <c r="I444" s="192"/>
      <c r="L444" s="187"/>
      <c r="M444" s="193"/>
      <c r="N444" s="194"/>
      <c r="O444" s="194"/>
      <c r="P444" s="194"/>
      <c r="Q444" s="194"/>
      <c r="R444" s="194"/>
      <c r="S444" s="194"/>
      <c r="T444" s="195"/>
      <c r="AT444" s="196" t="s">
        <v>138</v>
      </c>
      <c r="AU444" s="196" t="s">
        <v>81</v>
      </c>
      <c r="AV444" s="11" t="s">
        <v>81</v>
      </c>
      <c r="AW444" s="11" t="s">
        <v>35</v>
      </c>
      <c r="AX444" s="11" t="s">
        <v>71</v>
      </c>
      <c r="AY444" s="196" t="s">
        <v>128</v>
      </c>
    </row>
    <row r="445" spans="2:65" s="11" customFormat="1">
      <c r="B445" s="187"/>
      <c r="D445" s="198" t="s">
        <v>138</v>
      </c>
      <c r="E445" s="196" t="s">
        <v>5</v>
      </c>
      <c r="F445" s="206" t="s">
        <v>904</v>
      </c>
      <c r="H445" s="207">
        <v>67.8</v>
      </c>
      <c r="I445" s="192"/>
      <c r="L445" s="187"/>
      <c r="M445" s="193"/>
      <c r="N445" s="194"/>
      <c r="O445" s="194"/>
      <c r="P445" s="194"/>
      <c r="Q445" s="194"/>
      <c r="R445" s="194"/>
      <c r="S445" s="194"/>
      <c r="T445" s="195"/>
      <c r="AT445" s="196" t="s">
        <v>138</v>
      </c>
      <c r="AU445" s="196" t="s">
        <v>81</v>
      </c>
      <c r="AV445" s="11" t="s">
        <v>81</v>
      </c>
      <c r="AW445" s="11" t="s">
        <v>35</v>
      </c>
      <c r="AX445" s="11" t="s">
        <v>71</v>
      </c>
      <c r="AY445" s="196" t="s">
        <v>128</v>
      </c>
    </row>
    <row r="446" spans="2:65" s="11" customFormat="1">
      <c r="B446" s="187"/>
      <c r="D446" s="198" t="s">
        <v>138</v>
      </c>
      <c r="E446" s="196" t="s">
        <v>5</v>
      </c>
      <c r="F446" s="206" t="s">
        <v>905</v>
      </c>
      <c r="H446" s="207">
        <v>40</v>
      </c>
      <c r="I446" s="192"/>
      <c r="L446" s="187"/>
      <c r="M446" s="193"/>
      <c r="N446" s="194"/>
      <c r="O446" s="194"/>
      <c r="P446" s="194"/>
      <c r="Q446" s="194"/>
      <c r="R446" s="194"/>
      <c r="S446" s="194"/>
      <c r="T446" s="195"/>
      <c r="AT446" s="196" t="s">
        <v>138</v>
      </c>
      <c r="AU446" s="196" t="s">
        <v>81</v>
      </c>
      <c r="AV446" s="11" t="s">
        <v>81</v>
      </c>
      <c r="AW446" s="11" t="s">
        <v>35</v>
      </c>
      <c r="AX446" s="11" t="s">
        <v>71</v>
      </c>
      <c r="AY446" s="196" t="s">
        <v>128</v>
      </c>
    </row>
    <row r="447" spans="2:65" s="11" customFormat="1">
      <c r="B447" s="187"/>
      <c r="D447" s="198" t="s">
        <v>138</v>
      </c>
      <c r="E447" s="196" t="s">
        <v>5</v>
      </c>
      <c r="F447" s="206" t="s">
        <v>906</v>
      </c>
      <c r="H447" s="207">
        <v>150</v>
      </c>
      <c r="I447" s="192"/>
      <c r="L447" s="187"/>
      <c r="M447" s="193"/>
      <c r="N447" s="194"/>
      <c r="O447" s="194"/>
      <c r="P447" s="194"/>
      <c r="Q447" s="194"/>
      <c r="R447" s="194"/>
      <c r="S447" s="194"/>
      <c r="T447" s="195"/>
      <c r="AT447" s="196" t="s">
        <v>138</v>
      </c>
      <c r="AU447" s="196" t="s">
        <v>81</v>
      </c>
      <c r="AV447" s="11" t="s">
        <v>81</v>
      </c>
      <c r="AW447" s="11" t="s">
        <v>35</v>
      </c>
      <c r="AX447" s="11" t="s">
        <v>71</v>
      </c>
      <c r="AY447" s="196" t="s">
        <v>128</v>
      </c>
    </row>
    <row r="448" spans="2:65" s="13" customFormat="1">
      <c r="B448" s="208"/>
      <c r="D448" s="188" t="s">
        <v>138</v>
      </c>
      <c r="E448" s="209" t="s">
        <v>5</v>
      </c>
      <c r="F448" s="210" t="s">
        <v>147</v>
      </c>
      <c r="H448" s="211">
        <v>447.3</v>
      </c>
      <c r="I448" s="212"/>
      <c r="L448" s="208"/>
      <c r="M448" s="213"/>
      <c r="N448" s="214"/>
      <c r="O448" s="214"/>
      <c r="P448" s="214"/>
      <c r="Q448" s="214"/>
      <c r="R448" s="214"/>
      <c r="S448" s="214"/>
      <c r="T448" s="215"/>
      <c r="AT448" s="216" t="s">
        <v>138</v>
      </c>
      <c r="AU448" s="216" t="s">
        <v>81</v>
      </c>
      <c r="AV448" s="13" t="s">
        <v>136</v>
      </c>
      <c r="AW448" s="13" t="s">
        <v>35</v>
      </c>
      <c r="AX448" s="13" t="s">
        <v>79</v>
      </c>
      <c r="AY448" s="216" t="s">
        <v>128</v>
      </c>
    </row>
    <row r="449" spans="2:65" s="1" customFormat="1" ht="38.25" customHeight="1">
      <c r="B449" s="174"/>
      <c r="C449" s="175" t="s">
        <v>907</v>
      </c>
      <c r="D449" s="175" t="s">
        <v>131</v>
      </c>
      <c r="E449" s="176" t="s">
        <v>908</v>
      </c>
      <c r="F449" s="177" t="s">
        <v>909</v>
      </c>
      <c r="G449" s="178" t="s">
        <v>134</v>
      </c>
      <c r="H449" s="179">
        <v>2.2410000000000001</v>
      </c>
      <c r="I449" s="180"/>
      <c r="J449" s="181">
        <f>ROUND(I449*H449,2)</f>
        <v>0</v>
      </c>
      <c r="K449" s="177" t="s">
        <v>135</v>
      </c>
      <c r="L449" s="41"/>
      <c r="M449" s="182" t="s">
        <v>5</v>
      </c>
      <c r="N449" s="183" t="s">
        <v>42</v>
      </c>
      <c r="O449" s="42"/>
      <c r="P449" s="184">
        <f>O449*H449</f>
        <v>0</v>
      </c>
      <c r="Q449" s="184">
        <v>0</v>
      </c>
      <c r="R449" s="184">
        <f>Q449*H449</f>
        <v>0</v>
      </c>
      <c r="S449" s="184">
        <v>0</v>
      </c>
      <c r="T449" s="185">
        <f>S449*H449</f>
        <v>0</v>
      </c>
      <c r="AR449" s="24" t="s">
        <v>239</v>
      </c>
      <c r="AT449" s="24" t="s">
        <v>131</v>
      </c>
      <c r="AU449" s="24" t="s">
        <v>81</v>
      </c>
      <c r="AY449" s="24" t="s">
        <v>128</v>
      </c>
      <c r="BE449" s="186">
        <f>IF(N449="základní",J449,0)</f>
        <v>0</v>
      </c>
      <c r="BF449" s="186">
        <f>IF(N449="snížená",J449,0)</f>
        <v>0</v>
      </c>
      <c r="BG449" s="186">
        <f>IF(N449="zákl. přenesená",J449,0)</f>
        <v>0</v>
      </c>
      <c r="BH449" s="186">
        <f>IF(N449="sníž. přenesená",J449,0)</f>
        <v>0</v>
      </c>
      <c r="BI449" s="186">
        <f>IF(N449="nulová",J449,0)</f>
        <v>0</v>
      </c>
      <c r="BJ449" s="24" t="s">
        <v>79</v>
      </c>
      <c r="BK449" s="186">
        <f>ROUND(I449*H449,2)</f>
        <v>0</v>
      </c>
      <c r="BL449" s="24" t="s">
        <v>239</v>
      </c>
      <c r="BM449" s="24" t="s">
        <v>910</v>
      </c>
    </row>
    <row r="450" spans="2:65" s="10" customFormat="1" ht="29.85" customHeight="1">
      <c r="B450" s="160"/>
      <c r="D450" s="171" t="s">
        <v>70</v>
      </c>
      <c r="E450" s="172" t="s">
        <v>911</v>
      </c>
      <c r="F450" s="172" t="s">
        <v>912</v>
      </c>
      <c r="I450" s="163"/>
      <c r="J450" s="173">
        <f>BK450</f>
        <v>0</v>
      </c>
      <c r="L450" s="160"/>
      <c r="M450" s="165"/>
      <c r="N450" s="166"/>
      <c r="O450" s="166"/>
      <c r="P450" s="167">
        <f>SUM(P451:P453)</f>
        <v>0</v>
      </c>
      <c r="Q450" s="166"/>
      <c r="R450" s="167">
        <f>SUM(R451:R453)</f>
        <v>0.64597800000000005</v>
      </c>
      <c r="S450" s="166"/>
      <c r="T450" s="168">
        <f>SUM(T451:T453)</f>
        <v>0</v>
      </c>
      <c r="AR450" s="161" t="s">
        <v>81</v>
      </c>
      <c r="AT450" s="169" t="s">
        <v>70</v>
      </c>
      <c r="AU450" s="169" t="s">
        <v>79</v>
      </c>
      <c r="AY450" s="161" t="s">
        <v>128</v>
      </c>
      <c r="BK450" s="170">
        <f>SUM(BK451:BK453)</f>
        <v>0</v>
      </c>
    </row>
    <row r="451" spans="2:65" s="1" customFormat="1" ht="25.5" customHeight="1">
      <c r="B451" s="174"/>
      <c r="C451" s="175" t="s">
        <v>913</v>
      </c>
      <c r="D451" s="175" t="s">
        <v>131</v>
      </c>
      <c r="E451" s="176" t="s">
        <v>914</v>
      </c>
      <c r="F451" s="177" t="s">
        <v>915</v>
      </c>
      <c r="G451" s="178" t="s">
        <v>150</v>
      </c>
      <c r="H451" s="179">
        <v>85.56</v>
      </c>
      <c r="I451" s="180"/>
      <c r="J451" s="181">
        <f>ROUND(I451*H451,2)</f>
        <v>0</v>
      </c>
      <c r="K451" s="177" t="s">
        <v>135</v>
      </c>
      <c r="L451" s="41"/>
      <c r="M451" s="182" t="s">
        <v>5</v>
      </c>
      <c r="N451" s="183" t="s">
        <v>42</v>
      </c>
      <c r="O451" s="42"/>
      <c r="P451" s="184">
        <f>O451*H451</f>
        <v>0</v>
      </c>
      <c r="Q451" s="184">
        <v>7.5500000000000003E-3</v>
      </c>
      <c r="R451" s="184">
        <f>Q451*H451</f>
        <v>0.64597800000000005</v>
      </c>
      <c r="S451" s="184">
        <v>0</v>
      </c>
      <c r="T451" s="185">
        <f>S451*H451</f>
        <v>0</v>
      </c>
      <c r="AR451" s="24" t="s">
        <v>239</v>
      </c>
      <c r="AT451" s="24" t="s">
        <v>131</v>
      </c>
      <c r="AU451" s="24" t="s">
        <v>81</v>
      </c>
      <c r="AY451" s="24" t="s">
        <v>128</v>
      </c>
      <c r="BE451" s="186">
        <f>IF(N451="základní",J451,0)</f>
        <v>0</v>
      </c>
      <c r="BF451" s="186">
        <f>IF(N451="snížená",J451,0)</f>
        <v>0</v>
      </c>
      <c r="BG451" s="186">
        <f>IF(N451="zákl. přenesená",J451,0)</f>
        <v>0</v>
      </c>
      <c r="BH451" s="186">
        <f>IF(N451="sníž. přenesená",J451,0)</f>
        <v>0</v>
      </c>
      <c r="BI451" s="186">
        <f>IF(N451="nulová",J451,0)</f>
        <v>0</v>
      </c>
      <c r="BJ451" s="24" t="s">
        <v>79</v>
      </c>
      <c r="BK451" s="186">
        <f>ROUND(I451*H451,2)</f>
        <v>0</v>
      </c>
      <c r="BL451" s="24" t="s">
        <v>239</v>
      </c>
      <c r="BM451" s="24" t="s">
        <v>916</v>
      </c>
    </row>
    <row r="452" spans="2:65" s="11" customFormat="1">
      <c r="B452" s="187"/>
      <c r="D452" s="188" t="s">
        <v>138</v>
      </c>
      <c r="E452" s="189" t="s">
        <v>5</v>
      </c>
      <c r="F452" s="190" t="s">
        <v>917</v>
      </c>
      <c r="H452" s="191">
        <v>85.56</v>
      </c>
      <c r="I452" s="192"/>
      <c r="L452" s="187"/>
      <c r="M452" s="193"/>
      <c r="N452" s="194"/>
      <c r="O452" s="194"/>
      <c r="P452" s="194"/>
      <c r="Q452" s="194"/>
      <c r="R452" s="194"/>
      <c r="S452" s="194"/>
      <c r="T452" s="195"/>
      <c r="AT452" s="196" t="s">
        <v>138</v>
      </c>
      <c r="AU452" s="196" t="s">
        <v>81</v>
      </c>
      <c r="AV452" s="11" t="s">
        <v>81</v>
      </c>
      <c r="AW452" s="11" t="s">
        <v>35</v>
      </c>
      <c r="AX452" s="11" t="s">
        <v>79</v>
      </c>
      <c r="AY452" s="196" t="s">
        <v>128</v>
      </c>
    </row>
    <row r="453" spans="2:65" s="1" customFormat="1" ht="38.25" customHeight="1">
      <c r="B453" s="174"/>
      <c r="C453" s="175" t="s">
        <v>918</v>
      </c>
      <c r="D453" s="175" t="s">
        <v>131</v>
      </c>
      <c r="E453" s="176" t="s">
        <v>919</v>
      </c>
      <c r="F453" s="177" t="s">
        <v>920</v>
      </c>
      <c r="G453" s="178" t="s">
        <v>134</v>
      </c>
      <c r="H453" s="179">
        <v>0.64600000000000002</v>
      </c>
      <c r="I453" s="180"/>
      <c r="J453" s="181">
        <f>ROUND(I453*H453,2)</f>
        <v>0</v>
      </c>
      <c r="K453" s="177" t="s">
        <v>135</v>
      </c>
      <c r="L453" s="41"/>
      <c r="M453" s="182" t="s">
        <v>5</v>
      </c>
      <c r="N453" s="183" t="s">
        <v>42</v>
      </c>
      <c r="O453" s="42"/>
      <c r="P453" s="184">
        <f>O453*H453</f>
        <v>0</v>
      </c>
      <c r="Q453" s="184">
        <v>0</v>
      </c>
      <c r="R453" s="184">
        <f>Q453*H453</f>
        <v>0</v>
      </c>
      <c r="S453" s="184">
        <v>0</v>
      </c>
      <c r="T453" s="185">
        <f>S453*H453</f>
        <v>0</v>
      </c>
      <c r="AR453" s="24" t="s">
        <v>239</v>
      </c>
      <c r="AT453" s="24" t="s">
        <v>131</v>
      </c>
      <c r="AU453" s="24" t="s">
        <v>81</v>
      </c>
      <c r="AY453" s="24" t="s">
        <v>128</v>
      </c>
      <c r="BE453" s="186">
        <f>IF(N453="základní",J453,0)</f>
        <v>0</v>
      </c>
      <c r="BF453" s="186">
        <f>IF(N453="snížená",J453,0)</f>
        <v>0</v>
      </c>
      <c r="BG453" s="186">
        <f>IF(N453="zákl. přenesená",J453,0)</f>
        <v>0</v>
      </c>
      <c r="BH453" s="186">
        <f>IF(N453="sníž. přenesená",J453,0)</f>
        <v>0</v>
      </c>
      <c r="BI453" s="186">
        <f>IF(N453="nulová",J453,0)</f>
        <v>0</v>
      </c>
      <c r="BJ453" s="24" t="s">
        <v>79</v>
      </c>
      <c r="BK453" s="186">
        <f>ROUND(I453*H453,2)</f>
        <v>0</v>
      </c>
      <c r="BL453" s="24" t="s">
        <v>239</v>
      </c>
      <c r="BM453" s="24" t="s">
        <v>921</v>
      </c>
    </row>
    <row r="454" spans="2:65" s="10" customFormat="1" ht="29.85" customHeight="1">
      <c r="B454" s="160"/>
      <c r="D454" s="171" t="s">
        <v>70</v>
      </c>
      <c r="E454" s="172" t="s">
        <v>922</v>
      </c>
      <c r="F454" s="172" t="s">
        <v>923</v>
      </c>
      <c r="I454" s="163"/>
      <c r="J454" s="173">
        <f>BK454</f>
        <v>0</v>
      </c>
      <c r="L454" s="160"/>
      <c r="M454" s="165"/>
      <c r="N454" s="166"/>
      <c r="O454" s="166"/>
      <c r="P454" s="167">
        <f>SUM(P455:P502)</f>
        <v>0</v>
      </c>
      <c r="Q454" s="166"/>
      <c r="R454" s="167">
        <f>SUM(R455:R502)</f>
        <v>7.4978977999999996</v>
      </c>
      <c r="S454" s="166"/>
      <c r="T454" s="168">
        <f>SUM(T455:T502)</f>
        <v>4.3799999999999999E-2</v>
      </c>
      <c r="AR454" s="161" t="s">
        <v>81</v>
      </c>
      <c r="AT454" s="169" t="s">
        <v>70</v>
      </c>
      <c r="AU454" s="169" t="s">
        <v>79</v>
      </c>
      <c r="AY454" s="161" t="s">
        <v>128</v>
      </c>
      <c r="BK454" s="170">
        <f>SUM(BK455:BK502)</f>
        <v>0</v>
      </c>
    </row>
    <row r="455" spans="2:65" s="1" customFormat="1" ht="25.5" customHeight="1">
      <c r="B455" s="174"/>
      <c r="C455" s="175" t="s">
        <v>924</v>
      </c>
      <c r="D455" s="175" t="s">
        <v>131</v>
      </c>
      <c r="E455" s="176" t="s">
        <v>925</v>
      </c>
      <c r="F455" s="177" t="s">
        <v>926</v>
      </c>
      <c r="G455" s="178" t="s">
        <v>344</v>
      </c>
      <c r="H455" s="179">
        <v>60</v>
      </c>
      <c r="I455" s="180"/>
      <c r="J455" s="181">
        <f>ROUND(I455*H455,2)</f>
        <v>0</v>
      </c>
      <c r="K455" s="177" t="s">
        <v>135</v>
      </c>
      <c r="L455" s="41"/>
      <c r="M455" s="182" t="s">
        <v>5</v>
      </c>
      <c r="N455" s="183" t="s">
        <v>42</v>
      </c>
      <c r="O455" s="42"/>
      <c r="P455" s="184">
        <f>O455*H455</f>
        <v>0</v>
      </c>
      <c r="Q455" s="184">
        <v>2.5999999999999998E-4</v>
      </c>
      <c r="R455" s="184">
        <f>Q455*H455</f>
        <v>1.5599999999999999E-2</v>
      </c>
      <c r="S455" s="184">
        <v>7.2999999999999996E-4</v>
      </c>
      <c r="T455" s="185">
        <f>S455*H455</f>
        <v>4.3799999999999999E-2</v>
      </c>
      <c r="AR455" s="24" t="s">
        <v>239</v>
      </c>
      <c r="AT455" s="24" t="s">
        <v>131</v>
      </c>
      <c r="AU455" s="24" t="s">
        <v>81</v>
      </c>
      <c r="AY455" s="24" t="s">
        <v>128</v>
      </c>
      <c r="BE455" s="186">
        <f>IF(N455="základní",J455,0)</f>
        <v>0</v>
      </c>
      <c r="BF455" s="186">
        <f>IF(N455="snížená",J455,0)</f>
        <v>0</v>
      </c>
      <c r="BG455" s="186">
        <f>IF(N455="zákl. přenesená",J455,0)</f>
        <v>0</v>
      </c>
      <c r="BH455" s="186">
        <f>IF(N455="sníž. přenesená",J455,0)</f>
        <v>0</v>
      </c>
      <c r="BI455" s="186">
        <f>IF(N455="nulová",J455,0)</f>
        <v>0</v>
      </c>
      <c r="BJ455" s="24" t="s">
        <v>79</v>
      </c>
      <c r="BK455" s="186">
        <f>ROUND(I455*H455,2)</f>
        <v>0</v>
      </c>
      <c r="BL455" s="24" t="s">
        <v>239</v>
      </c>
      <c r="BM455" s="24" t="s">
        <v>927</v>
      </c>
    </row>
    <row r="456" spans="2:65" s="11" customFormat="1">
      <c r="B456" s="187"/>
      <c r="D456" s="188" t="s">
        <v>138</v>
      </c>
      <c r="E456" s="189" t="s">
        <v>5</v>
      </c>
      <c r="F456" s="190" t="s">
        <v>928</v>
      </c>
      <c r="H456" s="191">
        <v>60</v>
      </c>
      <c r="I456" s="192"/>
      <c r="L456" s="187"/>
      <c r="M456" s="193"/>
      <c r="N456" s="194"/>
      <c r="O456" s="194"/>
      <c r="P456" s="194"/>
      <c r="Q456" s="194"/>
      <c r="R456" s="194"/>
      <c r="S456" s="194"/>
      <c r="T456" s="195"/>
      <c r="AT456" s="196" t="s">
        <v>138</v>
      </c>
      <c r="AU456" s="196" t="s">
        <v>81</v>
      </c>
      <c r="AV456" s="11" t="s">
        <v>81</v>
      </c>
      <c r="AW456" s="11" t="s">
        <v>35</v>
      </c>
      <c r="AX456" s="11" t="s">
        <v>79</v>
      </c>
      <c r="AY456" s="196" t="s">
        <v>128</v>
      </c>
    </row>
    <row r="457" spans="2:65" s="1" customFormat="1" ht="16.5" customHeight="1">
      <c r="B457" s="174"/>
      <c r="C457" s="237" t="s">
        <v>929</v>
      </c>
      <c r="D457" s="237" t="s">
        <v>507</v>
      </c>
      <c r="E457" s="238" t="s">
        <v>930</v>
      </c>
      <c r="F457" s="239" t="s">
        <v>931</v>
      </c>
      <c r="G457" s="240" t="s">
        <v>150</v>
      </c>
      <c r="H457" s="241">
        <v>3.3</v>
      </c>
      <c r="I457" s="242"/>
      <c r="J457" s="243">
        <f>ROUND(I457*H457,2)</f>
        <v>0</v>
      </c>
      <c r="K457" s="239" t="s">
        <v>135</v>
      </c>
      <c r="L457" s="244"/>
      <c r="M457" s="245" t="s">
        <v>5</v>
      </c>
      <c r="N457" s="246" t="s">
        <v>42</v>
      </c>
      <c r="O457" s="42"/>
      <c r="P457" s="184">
        <f>O457*H457</f>
        <v>0</v>
      </c>
      <c r="Q457" s="184">
        <v>1.26E-2</v>
      </c>
      <c r="R457" s="184">
        <f>Q457*H457</f>
        <v>4.1579999999999999E-2</v>
      </c>
      <c r="S457" s="184">
        <v>0</v>
      </c>
      <c r="T457" s="185">
        <f>S457*H457</f>
        <v>0</v>
      </c>
      <c r="AR457" s="24" t="s">
        <v>341</v>
      </c>
      <c r="AT457" s="24" t="s">
        <v>507</v>
      </c>
      <c r="AU457" s="24" t="s">
        <v>81</v>
      </c>
      <c r="AY457" s="24" t="s">
        <v>128</v>
      </c>
      <c r="BE457" s="186">
        <f>IF(N457="základní",J457,0)</f>
        <v>0</v>
      </c>
      <c r="BF457" s="186">
        <f>IF(N457="snížená",J457,0)</f>
        <v>0</v>
      </c>
      <c r="BG457" s="186">
        <f>IF(N457="zákl. přenesená",J457,0)</f>
        <v>0</v>
      </c>
      <c r="BH457" s="186">
        <f>IF(N457="sníž. přenesená",J457,0)</f>
        <v>0</v>
      </c>
      <c r="BI457" s="186">
        <f>IF(N457="nulová",J457,0)</f>
        <v>0</v>
      </c>
      <c r="BJ457" s="24" t="s">
        <v>79</v>
      </c>
      <c r="BK457" s="186">
        <f>ROUND(I457*H457,2)</f>
        <v>0</v>
      </c>
      <c r="BL457" s="24" t="s">
        <v>239</v>
      </c>
      <c r="BM457" s="24" t="s">
        <v>932</v>
      </c>
    </row>
    <row r="458" spans="2:65" s="11" customFormat="1">
      <c r="B458" s="187"/>
      <c r="D458" s="188" t="s">
        <v>138</v>
      </c>
      <c r="E458" s="189" t="s">
        <v>5</v>
      </c>
      <c r="F458" s="190" t="s">
        <v>933</v>
      </c>
      <c r="H458" s="191">
        <v>3.3</v>
      </c>
      <c r="I458" s="192"/>
      <c r="L458" s="187"/>
      <c r="M458" s="193"/>
      <c r="N458" s="194"/>
      <c r="O458" s="194"/>
      <c r="P458" s="194"/>
      <c r="Q458" s="194"/>
      <c r="R458" s="194"/>
      <c r="S458" s="194"/>
      <c r="T458" s="195"/>
      <c r="AT458" s="196" t="s">
        <v>138</v>
      </c>
      <c r="AU458" s="196" t="s">
        <v>81</v>
      </c>
      <c r="AV458" s="11" t="s">
        <v>81</v>
      </c>
      <c r="AW458" s="11" t="s">
        <v>35</v>
      </c>
      <c r="AX458" s="11" t="s">
        <v>79</v>
      </c>
      <c r="AY458" s="196" t="s">
        <v>128</v>
      </c>
    </row>
    <row r="459" spans="2:65" s="1" customFormat="1" ht="25.5" customHeight="1">
      <c r="B459" s="174"/>
      <c r="C459" s="175" t="s">
        <v>934</v>
      </c>
      <c r="D459" s="175" t="s">
        <v>131</v>
      </c>
      <c r="E459" s="176" t="s">
        <v>935</v>
      </c>
      <c r="F459" s="177" t="s">
        <v>936</v>
      </c>
      <c r="G459" s="178" t="s">
        <v>150</v>
      </c>
      <c r="H459" s="179">
        <v>385.625</v>
      </c>
      <c r="I459" s="180"/>
      <c r="J459" s="181">
        <f>ROUND(I459*H459,2)</f>
        <v>0</v>
      </c>
      <c r="K459" s="177" t="s">
        <v>135</v>
      </c>
      <c r="L459" s="41"/>
      <c r="M459" s="182" t="s">
        <v>5</v>
      </c>
      <c r="N459" s="183" t="s">
        <v>42</v>
      </c>
      <c r="O459" s="42"/>
      <c r="P459" s="184">
        <f>O459*H459</f>
        <v>0</v>
      </c>
      <c r="Q459" s="184">
        <v>3.0000000000000001E-3</v>
      </c>
      <c r="R459" s="184">
        <f>Q459*H459</f>
        <v>1.1568750000000001</v>
      </c>
      <c r="S459" s="184">
        <v>0</v>
      </c>
      <c r="T459" s="185">
        <f>S459*H459</f>
        <v>0</v>
      </c>
      <c r="AR459" s="24" t="s">
        <v>239</v>
      </c>
      <c r="AT459" s="24" t="s">
        <v>131</v>
      </c>
      <c r="AU459" s="24" t="s">
        <v>81</v>
      </c>
      <c r="AY459" s="24" t="s">
        <v>128</v>
      </c>
      <c r="BE459" s="186">
        <f>IF(N459="základní",J459,0)</f>
        <v>0</v>
      </c>
      <c r="BF459" s="186">
        <f>IF(N459="snížená",J459,0)</f>
        <v>0</v>
      </c>
      <c r="BG459" s="186">
        <f>IF(N459="zákl. přenesená",J459,0)</f>
        <v>0</v>
      </c>
      <c r="BH459" s="186">
        <f>IF(N459="sníž. přenesená",J459,0)</f>
        <v>0</v>
      </c>
      <c r="BI459" s="186">
        <f>IF(N459="nulová",J459,0)</f>
        <v>0</v>
      </c>
      <c r="BJ459" s="24" t="s">
        <v>79</v>
      </c>
      <c r="BK459" s="186">
        <f>ROUND(I459*H459,2)</f>
        <v>0</v>
      </c>
      <c r="BL459" s="24" t="s">
        <v>239</v>
      </c>
      <c r="BM459" s="24" t="s">
        <v>937</v>
      </c>
    </row>
    <row r="460" spans="2:65" s="11" customFormat="1">
      <c r="B460" s="187"/>
      <c r="D460" s="198" t="s">
        <v>138</v>
      </c>
      <c r="E460" s="196" t="s">
        <v>5</v>
      </c>
      <c r="F460" s="206" t="s">
        <v>938</v>
      </c>
      <c r="H460" s="207">
        <v>3.7509999999999999</v>
      </c>
      <c r="I460" s="192"/>
      <c r="L460" s="187"/>
      <c r="M460" s="193"/>
      <c r="N460" s="194"/>
      <c r="O460" s="194"/>
      <c r="P460" s="194"/>
      <c r="Q460" s="194"/>
      <c r="R460" s="194"/>
      <c r="S460" s="194"/>
      <c r="T460" s="195"/>
      <c r="AT460" s="196" t="s">
        <v>138</v>
      </c>
      <c r="AU460" s="196" t="s">
        <v>81</v>
      </c>
      <c r="AV460" s="11" t="s">
        <v>81</v>
      </c>
      <c r="AW460" s="11" t="s">
        <v>35</v>
      </c>
      <c r="AX460" s="11" t="s">
        <v>71</v>
      </c>
      <c r="AY460" s="196" t="s">
        <v>128</v>
      </c>
    </row>
    <row r="461" spans="2:65" s="11" customFormat="1">
      <c r="B461" s="187"/>
      <c r="D461" s="198" t="s">
        <v>138</v>
      </c>
      <c r="E461" s="196" t="s">
        <v>5</v>
      </c>
      <c r="F461" s="206" t="s">
        <v>939</v>
      </c>
      <c r="H461" s="207">
        <v>25.501999999999999</v>
      </c>
      <c r="I461" s="192"/>
      <c r="L461" s="187"/>
      <c r="M461" s="193"/>
      <c r="N461" s="194"/>
      <c r="O461" s="194"/>
      <c r="P461" s="194"/>
      <c r="Q461" s="194"/>
      <c r="R461" s="194"/>
      <c r="S461" s="194"/>
      <c r="T461" s="195"/>
      <c r="AT461" s="196" t="s">
        <v>138</v>
      </c>
      <c r="AU461" s="196" t="s">
        <v>81</v>
      </c>
      <c r="AV461" s="11" t="s">
        <v>81</v>
      </c>
      <c r="AW461" s="11" t="s">
        <v>35</v>
      </c>
      <c r="AX461" s="11" t="s">
        <v>71</v>
      </c>
      <c r="AY461" s="196" t="s">
        <v>128</v>
      </c>
    </row>
    <row r="462" spans="2:65" s="14" customFormat="1">
      <c r="B462" s="220"/>
      <c r="D462" s="198" t="s">
        <v>138</v>
      </c>
      <c r="E462" s="221" t="s">
        <v>5</v>
      </c>
      <c r="F462" s="222" t="s">
        <v>198</v>
      </c>
      <c r="H462" s="223">
        <v>29.253</v>
      </c>
      <c r="I462" s="224"/>
      <c r="L462" s="220"/>
      <c r="M462" s="225"/>
      <c r="N462" s="226"/>
      <c r="O462" s="226"/>
      <c r="P462" s="226"/>
      <c r="Q462" s="226"/>
      <c r="R462" s="226"/>
      <c r="S462" s="226"/>
      <c r="T462" s="227"/>
      <c r="AT462" s="221" t="s">
        <v>138</v>
      </c>
      <c r="AU462" s="221" t="s">
        <v>81</v>
      </c>
      <c r="AV462" s="14" t="s">
        <v>129</v>
      </c>
      <c r="AW462" s="14" t="s">
        <v>35</v>
      </c>
      <c r="AX462" s="14" t="s">
        <v>71</v>
      </c>
      <c r="AY462" s="221" t="s">
        <v>128</v>
      </c>
    </row>
    <row r="463" spans="2:65" s="11" customFormat="1">
      <c r="B463" s="187"/>
      <c r="D463" s="198" t="s">
        <v>138</v>
      </c>
      <c r="E463" s="196" t="s">
        <v>5</v>
      </c>
      <c r="F463" s="206" t="s">
        <v>249</v>
      </c>
      <c r="H463" s="207">
        <v>53.82</v>
      </c>
      <c r="I463" s="192"/>
      <c r="L463" s="187"/>
      <c r="M463" s="193"/>
      <c r="N463" s="194"/>
      <c r="O463" s="194"/>
      <c r="P463" s="194"/>
      <c r="Q463" s="194"/>
      <c r="R463" s="194"/>
      <c r="S463" s="194"/>
      <c r="T463" s="195"/>
      <c r="AT463" s="196" t="s">
        <v>138</v>
      </c>
      <c r="AU463" s="196" t="s">
        <v>81</v>
      </c>
      <c r="AV463" s="11" t="s">
        <v>81</v>
      </c>
      <c r="AW463" s="11" t="s">
        <v>35</v>
      </c>
      <c r="AX463" s="11" t="s">
        <v>71</v>
      </c>
      <c r="AY463" s="196" t="s">
        <v>128</v>
      </c>
    </row>
    <row r="464" spans="2:65" s="11" customFormat="1">
      <c r="B464" s="187"/>
      <c r="D464" s="198" t="s">
        <v>138</v>
      </c>
      <c r="E464" s="196" t="s">
        <v>5</v>
      </c>
      <c r="F464" s="206" t="s">
        <v>250</v>
      </c>
      <c r="H464" s="207">
        <v>-6.27</v>
      </c>
      <c r="I464" s="192"/>
      <c r="L464" s="187"/>
      <c r="M464" s="193"/>
      <c r="N464" s="194"/>
      <c r="O464" s="194"/>
      <c r="P464" s="194"/>
      <c r="Q464" s="194"/>
      <c r="R464" s="194"/>
      <c r="S464" s="194"/>
      <c r="T464" s="195"/>
      <c r="AT464" s="196" t="s">
        <v>138</v>
      </c>
      <c r="AU464" s="196" t="s">
        <v>81</v>
      </c>
      <c r="AV464" s="11" t="s">
        <v>81</v>
      </c>
      <c r="AW464" s="11" t="s">
        <v>35</v>
      </c>
      <c r="AX464" s="11" t="s">
        <v>71</v>
      </c>
      <c r="AY464" s="196" t="s">
        <v>128</v>
      </c>
    </row>
    <row r="465" spans="2:51" s="14" customFormat="1">
      <c r="B465" s="220"/>
      <c r="D465" s="198" t="s">
        <v>138</v>
      </c>
      <c r="E465" s="221" t="s">
        <v>5</v>
      </c>
      <c r="F465" s="222" t="s">
        <v>198</v>
      </c>
      <c r="H465" s="223">
        <v>47.55</v>
      </c>
      <c r="I465" s="224"/>
      <c r="L465" s="220"/>
      <c r="M465" s="225"/>
      <c r="N465" s="226"/>
      <c r="O465" s="226"/>
      <c r="P465" s="226"/>
      <c r="Q465" s="226"/>
      <c r="R465" s="226"/>
      <c r="S465" s="226"/>
      <c r="T465" s="227"/>
      <c r="AT465" s="221" t="s">
        <v>138</v>
      </c>
      <c r="AU465" s="221" t="s">
        <v>81</v>
      </c>
      <c r="AV465" s="14" t="s">
        <v>129</v>
      </c>
      <c r="AW465" s="14" t="s">
        <v>35</v>
      </c>
      <c r="AX465" s="14" t="s">
        <v>71</v>
      </c>
      <c r="AY465" s="221" t="s">
        <v>128</v>
      </c>
    </row>
    <row r="466" spans="2:51" s="11" customFormat="1">
      <c r="B466" s="187"/>
      <c r="D466" s="198" t="s">
        <v>138</v>
      </c>
      <c r="E466" s="196" t="s">
        <v>5</v>
      </c>
      <c r="F466" s="206" t="s">
        <v>561</v>
      </c>
      <c r="H466" s="207">
        <v>22.878</v>
      </c>
      <c r="I466" s="192"/>
      <c r="L466" s="187"/>
      <c r="M466" s="193"/>
      <c r="N466" s="194"/>
      <c r="O466" s="194"/>
      <c r="P466" s="194"/>
      <c r="Q466" s="194"/>
      <c r="R466" s="194"/>
      <c r="S466" s="194"/>
      <c r="T466" s="195"/>
      <c r="AT466" s="196" t="s">
        <v>138</v>
      </c>
      <c r="AU466" s="196" t="s">
        <v>81</v>
      </c>
      <c r="AV466" s="11" t="s">
        <v>81</v>
      </c>
      <c r="AW466" s="11" t="s">
        <v>35</v>
      </c>
      <c r="AX466" s="11" t="s">
        <v>71</v>
      </c>
      <c r="AY466" s="196" t="s">
        <v>128</v>
      </c>
    </row>
    <row r="467" spans="2:51" s="11" customFormat="1">
      <c r="B467" s="187"/>
      <c r="D467" s="198" t="s">
        <v>138</v>
      </c>
      <c r="E467" s="196" t="s">
        <v>5</v>
      </c>
      <c r="F467" s="206" t="s">
        <v>940</v>
      </c>
      <c r="H467" s="207">
        <v>6</v>
      </c>
      <c r="I467" s="192"/>
      <c r="L467" s="187"/>
      <c r="M467" s="193"/>
      <c r="N467" s="194"/>
      <c r="O467" s="194"/>
      <c r="P467" s="194"/>
      <c r="Q467" s="194"/>
      <c r="R467" s="194"/>
      <c r="S467" s="194"/>
      <c r="T467" s="195"/>
      <c r="AT467" s="196" t="s">
        <v>138</v>
      </c>
      <c r="AU467" s="196" t="s">
        <v>81</v>
      </c>
      <c r="AV467" s="11" t="s">
        <v>81</v>
      </c>
      <c r="AW467" s="11" t="s">
        <v>35</v>
      </c>
      <c r="AX467" s="11" t="s">
        <v>71</v>
      </c>
      <c r="AY467" s="196" t="s">
        <v>128</v>
      </c>
    </row>
    <row r="468" spans="2:51" s="11" customFormat="1">
      <c r="B468" s="187"/>
      <c r="D468" s="198" t="s">
        <v>138</v>
      </c>
      <c r="E468" s="196" t="s">
        <v>5</v>
      </c>
      <c r="F468" s="206" t="s">
        <v>563</v>
      </c>
      <c r="H468" s="207">
        <v>11.039</v>
      </c>
      <c r="I468" s="192"/>
      <c r="L468" s="187"/>
      <c r="M468" s="193"/>
      <c r="N468" s="194"/>
      <c r="O468" s="194"/>
      <c r="P468" s="194"/>
      <c r="Q468" s="194"/>
      <c r="R468" s="194"/>
      <c r="S468" s="194"/>
      <c r="T468" s="195"/>
      <c r="AT468" s="196" t="s">
        <v>138</v>
      </c>
      <c r="AU468" s="196" t="s">
        <v>81</v>
      </c>
      <c r="AV468" s="11" t="s">
        <v>81</v>
      </c>
      <c r="AW468" s="11" t="s">
        <v>35</v>
      </c>
      <c r="AX468" s="11" t="s">
        <v>71</v>
      </c>
      <c r="AY468" s="196" t="s">
        <v>128</v>
      </c>
    </row>
    <row r="469" spans="2:51" s="11" customFormat="1">
      <c r="B469" s="187"/>
      <c r="D469" s="198" t="s">
        <v>138</v>
      </c>
      <c r="E469" s="196" t="s">
        <v>5</v>
      </c>
      <c r="F469" s="206" t="s">
        <v>564</v>
      </c>
      <c r="H469" s="207">
        <v>7.4180000000000001</v>
      </c>
      <c r="I469" s="192"/>
      <c r="L469" s="187"/>
      <c r="M469" s="193"/>
      <c r="N469" s="194"/>
      <c r="O469" s="194"/>
      <c r="P469" s="194"/>
      <c r="Q469" s="194"/>
      <c r="R469" s="194"/>
      <c r="S469" s="194"/>
      <c r="T469" s="195"/>
      <c r="AT469" s="196" t="s">
        <v>138</v>
      </c>
      <c r="AU469" s="196" t="s">
        <v>81</v>
      </c>
      <c r="AV469" s="11" t="s">
        <v>81</v>
      </c>
      <c r="AW469" s="11" t="s">
        <v>35</v>
      </c>
      <c r="AX469" s="11" t="s">
        <v>71</v>
      </c>
      <c r="AY469" s="196" t="s">
        <v>128</v>
      </c>
    </row>
    <row r="470" spans="2:51" s="11" customFormat="1">
      <c r="B470" s="187"/>
      <c r="D470" s="198" t="s">
        <v>138</v>
      </c>
      <c r="E470" s="196" t="s">
        <v>5</v>
      </c>
      <c r="F470" s="206" t="s">
        <v>565</v>
      </c>
      <c r="H470" s="207">
        <v>18.257000000000001</v>
      </c>
      <c r="I470" s="192"/>
      <c r="L470" s="187"/>
      <c r="M470" s="193"/>
      <c r="N470" s="194"/>
      <c r="O470" s="194"/>
      <c r="P470" s="194"/>
      <c r="Q470" s="194"/>
      <c r="R470" s="194"/>
      <c r="S470" s="194"/>
      <c r="T470" s="195"/>
      <c r="AT470" s="196" t="s">
        <v>138</v>
      </c>
      <c r="AU470" s="196" t="s">
        <v>81</v>
      </c>
      <c r="AV470" s="11" t="s">
        <v>81</v>
      </c>
      <c r="AW470" s="11" t="s">
        <v>35</v>
      </c>
      <c r="AX470" s="11" t="s">
        <v>71</v>
      </c>
      <c r="AY470" s="196" t="s">
        <v>128</v>
      </c>
    </row>
    <row r="471" spans="2:51" s="11" customFormat="1">
      <c r="B471" s="187"/>
      <c r="D471" s="198" t="s">
        <v>138</v>
      </c>
      <c r="E471" s="196" t="s">
        <v>5</v>
      </c>
      <c r="F471" s="206" t="s">
        <v>566</v>
      </c>
      <c r="H471" s="207">
        <v>14.46</v>
      </c>
      <c r="I471" s="192"/>
      <c r="L471" s="187"/>
      <c r="M471" s="193"/>
      <c r="N471" s="194"/>
      <c r="O471" s="194"/>
      <c r="P471" s="194"/>
      <c r="Q471" s="194"/>
      <c r="R471" s="194"/>
      <c r="S471" s="194"/>
      <c r="T471" s="195"/>
      <c r="AT471" s="196" t="s">
        <v>138</v>
      </c>
      <c r="AU471" s="196" t="s">
        <v>81</v>
      </c>
      <c r="AV471" s="11" t="s">
        <v>81</v>
      </c>
      <c r="AW471" s="11" t="s">
        <v>35</v>
      </c>
      <c r="AX471" s="11" t="s">
        <v>71</v>
      </c>
      <c r="AY471" s="196" t="s">
        <v>128</v>
      </c>
    </row>
    <row r="472" spans="2:51" s="11" customFormat="1">
      <c r="B472" s="187"/>
      <c r="D472" s="198" t="s">
        <v>138</v>
      </c>
      <c r="E472" s="196" t="s">
        <v>5</v>
      </c>
      <c r="F472" s="206" t="s">
        <v>567</v>
      </c>
      <c r="H472" s="207">
        <v>8.4179999999999993</v>
      </c>
      <c r="I472" s="192"/>
      <c r="L472" s="187"/>
      <c r="M472" s="193"/>
      <c r="N472" s="194"/>
      <c r="O472" s="194"/>
      <c r="P472" s="194"/>
      <c r="Q472" s="194"/>
      <c r="R472" s="194"/>
      <c r="S472" s="194"/>
      <c r="T472" s="195"/>
      <c r="AT472" s="196" t="s">
        <v>138</v>
      </c>
      <c r="AU472" s="196" t="s">
        <v>81</v>
      </c>
      <c r="AV472" s="11" t="s">
        <v>81</v>
      </c>
      <c r="AW472" s="11" t="s">
        <v>35</v>
      </c>
      <c r="AX472" s="11" t="s">
        <v>71</v>
      </c>
      <c r="AY472" s="196" t="s">
        <v>128</v>
      </c>
    </row>
    <row r="473" spans="2:51" s="11" customFormat="1">
      <c r="B473" s="187"/>
      <c r="D473" s="198" t="s">
        <v>138</v>
      </c>
      <c r="E473" s="196" t="s">
        <v>5</v>
      </c>
      <c r="F473" s="206" t="s">
        <v>568</v>
      </c>
      <c r="H473" s="207">
        <v>22.878</v>
      </c>
      <c r="I473" s="192"/>
      <c r="L473" s="187"/>
      <c r="M473" s="193"/>
      <c r="N473" s="194"/>
      <c r="O473" s="194"/>
      <c r="P473" s="194"/>
      <c r="Q473" s="194"/>
      <c r="R473" s="194"/>
      <c r="S473" s="194"/>
      <c r="T473" s="195"/>
      <c r="AT473" s="196" t="s">
        <v>138</v>
      </c>
      <c r="AU473" s="196" t="s">
        <v>81</v>
      </c>
      <c r="AV473" s="11" t="s">
        <v>81</v>
      </c>
      <c r="AW473" s="11" t="s">
        <v>35</v>
      </c>
      <c r="AX473" s="11" t="s">
        <v>71</v>
      </c>
      <c r="AY473" s="196" t="s">
        <v>128</v>
      </c>
    </row>
    <row r="474" spans="2:51" s="11" customFormat="1">
      <c r="B474" s="187"/>
      <c r="D474" s="198" t="s">
        <v>138</v>
      </c>
      <c r="E474" s="196" t="s">
        <v>5</v>
      </c>
      <c r="F474" s="206" t="s">
        <v>569</v>
      </c>
      <c r="H474" s="207">
        <v>9.4540000000000006</v>
      </c>
      <c r="I474" s="192"/>
      <c r="L474" s="187"/>
      <c r="M474" s="193"/>
      <c r="N474" s="194"/>
      <c r="O474" s="194"/>
      <c r="P474" s="194"/>
      <c r="Q474" s="194"/>
      <c r="R474" s="194"/>
      <c r="S474" s="194"/>
      <c r="T474" s="195"/>
      <c r="AT474" s="196" t="s">
        <v>138</v>
      </c>
      <c r="AU474" s="196" t="s">
        <v>81</v>
      </c>
      <c r="AV474" s="11" t="s">
        <v>81</v>
      </c>
      <c r="AW474" s="11" t="s">
        <v>35</v>
      </c>
      <c r="AX474" s="11" t="s">
        <v>71</v>
      </c>
      <c r="AY474" s="196" t="s">
        <v>128</v>
      </c>
    </row>
    <row r="475" spans="2:51" s="11" customFormat="1">
      <c r="B475" s="187"/>
      <c r="D475" s="198" t="s">
        <v>138</v>
      </c>
      <c r="E475" s="196" t="s">
        <v>5</v>
      </c>
      <c r="F475" s="206" t="s">
        <v>570</v>
      </c>
      <c r="H475" s="207">
        <v>10.454000000000001</v>
      </c>
      <c r="I475" s="192"/>
      <c r="L475" s="187"/>
      <c r="M475" s="193"/>
      <c r="N475" s="194"/>
      <c r="O475" s="194"/>
      <c r="P475" s="194"/>
      <c r="Q475" s="194"/>
      <c r="R475" s="194"/>
      <c r="S475" s="194"/>
      <c r="T475" s="195"/>
      <c r="AT475" s="196" t="s">
        <v>138</v>
      </c>
      <c r="AU475" s="196" t="s">
        <v>81</v>
      </c>
      <c r="AV475" s="11" t="s">
        <v>81</v>
      </c>
      <c r="AW475" s="11" t="s">
        <v>35</v>
      </c>
      <c r="AX475" s="11" t="s">
        <v>71</v>
      </c>
      <c r="AY475" s="196" t="s">
        <v>128</v>
      </c>
    </row>
    <row r="476" spans="2:51" s="11" customFormat="1">
      <c r="B476" s="187"/>
      <c r="D476" s="198" t="s">
        <v>138</v>
      </c>
      <c r="E476" s="196" t="s">
        <v>5</v>
      </c>
      <c r="F476" s="206" t="s">
        <v>571</v>
      </c>
      <c r="H476" s="207">
        <v>7.6180000000000003</v>
      </c>
      <c r="I476" s="192"/>
      <c r="L476" s="187"/>
      <c r="M476" s="193"/>
      <c r="N476" s="194"/>
      <c r="O476" s="194"/>
      <c r="P476" s="194"/>
      <c r="Q476" s="194"/>
      <c r="R476" s="194"/>
      <c r="S476" s="194"/>
      <c r="T476" s="195"/>
      <c r="AT476" s="196" t="s">
        <v>138</v>
      </c>
      <c r="AU476" s="196" t="s">
        <v>81</v>
      </c>
      <c r="AV476" s="11" t="s">
        <v>81</v>
      </c>
      <c r="AW476" s="11" t="s">
        <v>35</v>
      </c>
      <c r="AX476" s="11" t="s">
        <v>71</v>
      </c>
      <c r="AY476" s="196" t="s">
        <v>128</v>
      </c>
    </row>
    <row r="477" spans="2:51" s="11" customFormat="1">
      <c r="B477" s="187"/>
      <c r="D477" s="198" t="s">
        <v>138</v>
      </c>
      <c r="E477" s="196" t="s">
        <v>5</v>
      </c>
      <c r="F477" s="206" t="s">
        <v>572</v>
      </c>
      <c r="H477" s="207">
        <v>7.4379999999999997</v>
      </c>
      <c r="I477" s="192"/>
      <c r="L477" s="187"/>
      <c r="M477" s="193"/>
      <c r="N477" s="194"/>
      <c r="O477" s="194"/>
      <c r="P477" s="194"/>
      <c r="Q477" s="194"/>
      <c r="R477" s="194"/>
      <c r="S477" s="194"/>
      <c r="T477" s="195"/>
      <c r="AT477" s="196" t="s">
        <v>138</v>
      </c>
      <c r="AU477" s="196" t="s">
        <v>81</v>
      </c>
      <c r="AV477" s="11" t="s">
        <v>81</v>
      </c>
      <c r="AW477" s="11" t="s">
        <v>35</v>
      </c>
      <c r="AX477" s="11" t="s">
        <v>71</v>
      </c>
      <c r="AY477" s="196" t="s">
        <v>128</v>
      </c>
    </row>
    <row r="478" spans="2:51" s="11" customFormat="1">
      <c r="B478" s="187"/>
      <c r="D478" s="198" t="s">
        <v>138</v>
      </c>
      <c r="E478" s="196" t="s">
        <v>5</v>
      </c>
      <c r="F478" s="206" t="s">
        <v>573</v>
      </c>
      <c r="H478" s="207">
        <v>9.8569999999999993</v>
      </c>
      <c r="I478" s="192"/>
      <c r="L478" s="187"/>
      <c r="M478" s="193"/>
      <c r="N478" s="194"/>
      <c r="O478" s="194"/>
      <c r="P478" s="194"/>
      <c r="Q478" s="194"/>
      <c r="R478" s="194"/>
      <c r="S478" s="194"/>
      <c r="T478" s="195"/>
      <c r="AT478" s="196" t="s">
        <v>138</v>
      </c>
      <c r="AU478" s="196" t="s">
        <v>81</v>
      </c>
      <c r="AV478" s="11" t="s">
        <v>81</v>
      </c>
      <c r="AW478" s="11" t="s">
        <v>35</v>
      </c>
      <c r="AX478" s="11" t="s">
        <v>71</v>
      </c>
      <c r="AY478" s="196" t="s">
        <v>128</v>
      </c>
    </row>
    <row r="479" spans="2:51" s="11" customFormat="1">
      <c r="B479" s="187"/>
      <c r="D479" s="198" t="s">
        <v>138</v>
      </c>
      <c r="E479" s="196" t="s">
        <v>5</v>
      </c>
      <c r="F479" s="206" t="s">
        <v>574</v>
      </c>
      <c r="H479" s="207">
        <v>20.835999999999999</v>
      </c>
      <c r="I479" s="192"/>
      <c r="L479" s="187"/>
      <c r="M479" s="193"/>
      <c r="N479" s="194"/>
      <c r="O479" s="194"/>
      <c r="P479" s="194"/>
      <c r="Q479" s="194"/>
      <c r="R479" s="194"/>
      <c r="S479" s="194"/>
      <c r="T479" s="195"/>
      <c r="AT479" s="196" t="s">
        <v>138</v>
      </c>
      <c r="AU479" s="196" t="s">
        <v>81</v>
      </c>
      <c r="AV479" s="11" t="s">
        <v>81</v>
      </c>
      <c r="AW479" s="11" t="s">
        <v>35</v>
      </c>
      <c r="AX479" s="11" t="s">
        <v>71</v>
      </c>
      <c r="AY479" s="196" t="s">
        <v>128</v>
      </c>
    </row>
    <row r="480" spans="2:51" s="14" customFormat="1">
      <c r="B480" s="220"/>
      <c r="D480" s="198" t="s">
        <v>138</v>
      </c>
      <c r="E480" s="221" t="s">
        <v>5</v>
      </c>
      <c r="F480" s="222" t="s">
        <v>198</v>
      </c>
      <c r="H480" s="223">
        <v>177.005</v>
      </c>
      <c r="I480" s="224"/>
      <c r="L480" s="220"/>
      <c r="M480" s="225"/>
      <c r="N480" s="226"/>
      <c r="O480" s="226"/>
      <c r="P480" s="226"/>
      <c r="Q480" s="226"/>
      <c r="R480" s="226"/>
      <c r="S480" s="226"/>
      <c r="T480" s="227"/>
      <c r="AT480" s="221" t="s">
        <v>138</v>
      </c>
      <c r="AU480" s="221" t="s">
        <v>81</v>
      </c>
      <c r="AV480" s="14" t="s">
        <v>129</v>
      </c>
      <c r="AW480" s="14" t="s">
        <v>35</v>
      </c>
      <c r="AX480" s="14" t="s">
        <v>71</v>
      </c>
      <c r="AY480" s="221" t="s">
        <v>128</v>
      </c>
    </row>
    <row r="481" spans="2:65" s="11" customFormat="1">
      <c r="B481" s="187"/>
      <c r="D481" s="198" t="s">
        <v>138</v>
      </c>
      <c r="E481" s="196" t="s">
        <v>5</v>
      </c>
      <c r="F481" s="206" t="s">
        <v>575</v>
      </c>
      <c r="H481" s="207">
        <v>16.657</v>
      </c>
      <c r="I481" s="192"/>
      <c r="L481" s="187"/>
      <c r="M481" s="193"/>
      <c r="N481" s="194"/>
      <c r="O481" s="194"/>
      <c r="P481" s="194"/>
      <c r="Q481" s="194"/>
      <c r="R481" s="194"/>
      <c r="S481" s="194"/>
      <c r="T481" s="195"/>
      <c r="AT481" s="196" t="s">
        <v>138</v>
      </c>
      <c r="AU481" s="196" t="s">
        <v>81</v>
      </c>
      <c r="AV481" s="11" t="s">
        <v>81</v>
      </c>
      <c r="AW481" s="11" t="s">
        <v>35</v>
      </c>
      <c r="AX481" s="11" t="s">
        <v>71</v>
      </c>
      <c r="AY481" s="196" t="s">
        <v>128</v>
      </c>
    </row>
    <row r="482" spans="2:65" s="11" customFormat="1">
      <c r="B482" s="187"/>
      <c r="D482" s="198" t="s">
        <v>138</v>
      </c>
      <c r="E482" s="196" t="s">
        <v>5</v>
      </c>
      <c r="F482" s="206" t="s">
        <v>576</v>
      </c>
      <c r="H482" s="207">
        <v>11.039</v>
      </c>
      <c r="I482" s="192"/>
      <c r="L482" s="187"/>
      <c r="M482" s="193"/>
      <c r="N482" s="194"/>
      <c r="O482" s="194"/>
      <c r="P482" s="194"/>
      <c r="Q482" s="194"/>
      <c r="R482" s="194"/>
      <c r="S482" s="194"/>
      <c r="T482" s="195"/>
      <c r="AT482" s="196" t="s">
        <v>138</v>
      </c>
      <c r="AU482" s="196" t="s">
        <v>81</v>
      </c>
      <c r="AV482" s="11" t="s">
        <v>81</v>
      </c>
      <c r="AW482" s="11" t="s">
        <v>35</v>
      </c>
      <c r="AX482" s="11" t="s">
        <v>71</v>
      </c>
      <c r="AY482" s="196" t="s">
        <v>128</v>
      </c>
    </row>
    <row r="483" spans="2:65" s="11" customFormat="1">
      <c r="B483" s="187"/>
      <c r="D483" s="198" t="s">
        <v>138</v>
      </c>
      <c r="E483" s="196" t="s">
        <v>5</v>
      </c>
      <c r="F483" s="206" t="s">
        <v>564</v>
      </c>
      <c r="H483" s="207">
        <v>7.4180000000000001</v>
      </c>
      <c r="I483" s="192"/>
      <c r="L483" s="187"/>
      <c r="M483" s="193"/>
      <c r="N483" s="194"/>
      <c r="O483" s="194"/>
      <c r="P483" s="194"/>
      <c r="Q483" s="194"/>
      <c r="R483" s="194"/>
      <c r="S483" s="194"/>
      <c r="T483" s="195"/>
      <c r="AT483" s="196" t="s">
        <v>138</v>
      </c>
      <c r="AU483" s="196" t="s">
        <v>81</v>
      </c>
      <c r="AV483" s="11" t="s">
        <v>81</v>
      </c>
      <c r="AW483" s="11" t="s">
        <v>35</v>
      </c>
      <c r="AX483" s="11" t="s">
        <v>71</v>
      </c>
      <c r="AY483" s="196" t="s">
        <v>128</v>
      </c>
    </row>
    <row r="484" spans="2:65" s="11" customFormat="1">
      <c r="B484" s="187"/>
      <c r="D484" s="198" t="s">
        <v>138</v>
      </c>
      <c r="E484" s="196" t="s">
        <v>5</v>
      </c>
      <c r="F484" s="206" t="s">
        <v>565</v>
      </c>
      <c r="H484" s="207">
        <v>18.257000000000001</v>
      </c>
      <c r="I484" s="192"/>
      <c r="L484" s="187"/>
      <c r="M484" s="193"/>
      <c r="N484" s="194"/>
      <c r="O484" s="194"/>
      <c r="P484" s="194"/>
      <c r="Q484" s="194"/>
      <c r="R484" s="194"/>
      <c r="S484" s="194"/>
      <c r="T484" s="195"/>
      <c r="AT484" s="196" t="s">
        <v>138</v>
      </c>
      <c r="AU484" s="196" t="s">
        <v>81</v>
      </c>
      <c r="AV484" s="11" t="s">
        <v>81</v>
      </c>
      <c r="AW484" s="11" t="s">
        <v>35</v>
      </c>
      <c r="AX484" s="11" t="s">
        <v>71</v>
      </c>
      <c r="AY484" s="196" t="s">
        <v>128</v>
      </c>
    </row>
    <row r="485" spans="2:65" s="11" customFormat="1">
      <c r="B485" s="187"/>
      <c r="D485" s="198" t="s">
        <v>138</v>
      </c>
      <c r="E485" s="196" t="s">
        <v>5</v>
      </c>
      <c r="F485" s="206" t="s">
        <v>566</v>
      </c>
      <c r="H485" s="207">
        <v>14.46</v>
      </c>
      <c r="I485" s="192"/>
      <c r="L485" s="187"/>
      <c r="M485" s="193"/>
      <c r="N485" s="194"/>
      <c r="O485" s="194"/>
      <c r="P485" s="194"/>
      <c r="Q485" s="194"/>
      <c r="R485" s="194"/>
      <c r="S485" s="194"/>
      <c r="T485" s="195"/>
      <c r="AT485" s="196" t="s">
        <v>138</v>
      </c>
      <c r="AU485" s="196" t="s">
        <v>81</v>
      </c>
      <c r="AV485" s="11" t="s">
        <v>81</v>
      </c>
      <c r="AW485" s="11" t="s">
        <v>35</v>
      </c>
      <c r="AX485" s="11" t="s">
        <v>71</v>
      </c>
      <c r="AY485" s="196" t="s">
        <v>128</v>
      </c>
    </row>
    <row r="486" spans="2:65" s="11" customFormat="1">
      <c r="B486" s="187"/>
      <c r="D486" s="198" t="s">
        <v>138</v>
      </c>
      <c r="E486" s="196" t="s">
        <v>5</v>
      </c>
      <c r="F486" s="206" t="s">
        <v>567</v>
      </c>
      <c r="H486" s="207">
        <v>8.4179999999999993</v>
      </c>
      <c r="I486" s="192"/>
      <c r="L486" s="187"/>
      <c r="M486" s="193"/>
      <c r="N486" s="194"/>
      <c r="O486" s="194"/>
      <c r="P486" s="194"/>
      <c r="Q486" s="194"/>
      <c r="R486" s="194"/>
      <c r="S486" s="194"/>
      <c r="T486" s="195"/>
      <c r="AT486" s="196" t="s">
        <v>138</v>
      </c>
      <c r="AU486" s="196" t="s">
        <v>81</v>
      </c>
      <c r="AV486" s="11" t="s">
        <v>81</v>
      </c>
      <c r="AW486" s="11" t="s">
        <v>35</v>
      </c>
      <c r="AX486" s="11" t="s">
        <v>71</v>
      </c>
      <c r="AY486" s="196" t="s">
        <v>128</v>
      </c>
    </row>
    <row r="487" spans="2:65" s="11" customFormat="1">
      <c r="B487" s="187"/>
      <c r="D487" s="198" t="s">
        <v>138</v>
      </c>
      <c r="E487" s="196" t="s">
        <v>5</v>
      </c>
      <c r="F487" s="206" t="s">
        <v>568</v>
      </c>
      <c r="H487" s="207">
        <v>22.878</v>
      </c>
      <c r="I487" s="192"/>
      <c r="L487" s="187"/>
      <c r="M487" s="193"/>
      <c r="N487" s="194"/>
      <c r="O487" s="194"/>
      <c r="P487" s="194"/>
      <c r="Q487" s="194"/>
      <c r="R487" s="194"/>
      <c r="S487" s="194"/>
      <c r="T487" s="195"/>
      <c r="AT487" s="196" t="s">
        <v>138</v>
      </c>
      <c r="AU487" s="196" t="s">
        <v>81</v>
      </c>
      <c r="AV487" s="11" t="s">
        <v>81</v>
      </c>
      <c r="AW487" s="11" t="s">
        <v>35</v>
      </c>
      <c r="AX487" s="11" t="s">
        <v>71</v>
      </c>
      <c r="AY487" s="196" t="s">
        <v>128</v>
      </c>
    </row>
    <row r="488" spans="2:65" s="11" customFormat="1">
      <c r="B488" s="187"/>
      <c r="D488" s="198" t="s">
        <v>138</v>
      </c>
      <c r="E488" s="196" t="s">
        <v>5</v>
      </c>
      <c r="F488" s="206" t="s">
        <v>577</v>
      </c>
      <c r="H488" s="207">
        <v>11.654</v>
      </c>
      <c r="I488" s="192"/>
      <c r="L488" s="187"/>
      <c r="M488" s="193"/>
      <c r="N488" s="194"/>
      <c r="O488" s="194"/>
      <c r="P488" s="194"/>
      <c r="Q488" s="194"/>
      <c r="R488" s="194"/>
      <c r="S488" s="194"/>
      <c r="T488" s="195"/>
      <c r="AT488" s="196" t="s">
        <v>138</v>
      </c>
      <c r="AU488" s="196" t="s">
        <v>81</v>
      </c>
      <c r="AV488" s="11" t="s">
        <v>81</v>
      </c>
      <c r="AW488" s="11" t="s">
        <v>35</v>
      </c>
      <c r="AX488" s="11" t="s">
        <v>71</v>
      </c>
      <c r="AY488" s="196" t="s">
        <v>128</v>
      </c>
    </row>
    <row r="489" spans="2:65" s="11" customFormat="1">
      <c r="B489" s="187"/>
      <c r="D489" s="198" t="s">
        <v>138</v>
      </c>
      <c r="E489" s="196" t="s">
        <v>5</v>
      </c>
      <c r="F489" s="206" t="s">
        <v>578</v>
      </c>
      <c r="H489" s="207">
        <v>1.6180000000000001</v>
      </c>
      <c r="I489" s="192"/>
      <c r="L489" s="187"/>
      <c r="M489" s="193"/>
      <c r="N489" s="194"/>
      <c r="O489" s="194"/>
      <c r="P489" s="194"/>
      <c r="Q489" s="194"/>
      <c r="R489" s="194"/>
      <c r="S489" s="194"/>
      <c r="T489" s="195"/>
      <c r="AT489" s="196" t="s">
        <v>138</v>
      </c>
      <c r="AU489" s="196" t="s">
        <v>81</v>
      </c>
      <c r="AV489" s="11" t="s">
        <v>81</v>
      </c>
      <c r="AW489" s="11" t="s">
        <v>35</v>
      </c>
      <c r="AX489" s="11" t="s">
        <v>71</v>
      </c>
      <c r="AY489" s="196" t="s">
        <v>128</v>
      </c>
    </row>
    <row r="490" spans="2:65" s="11" customFormat="1">
      <c r="B490" s="187"/>
      <c r="D490" s="198" t="s">
        <v>138</v>
      </c>
      <c r="E490" s="196" t="s">
        <v>5</v>
      </c>
      <c r="F490" s="206" t="s">
        <v>579</v>
      </c>
      <c r="H490" s="207">
        <v>7.4180000000000001</v>
      </c>
      <c r="I490" s="192"/>
      <c r="L490" s="187"/>
      <c r="M490" s="193"/>
      <c r="N490" s="194"/>
      <c r="O490" s="194"/>
      <c r="P490" s="194"/>
      <c r="Q490" s="194"/>
      <c r="R490" s="194"/>
      <c r="S490" s="194"/>
      <c r="T490" s="195"/>
      <c r="AT490" s="196" t="s">
        <v>138</v>
      </c>
      <c r="AU490" s="196" t="s">
        <v>81</v>
      </c>
      <c r="AV490" s="11" t="s">
        <v>81</v>
      </c>
      <c r="AW490" s="11" t="s">
        <v>35</v>
      </c>
      <c r="AX490" s="11" t="s">
        <v>71</v>
      </c>
      <c r="AY490" s="196" t="s">
        <v>128</v>
      </c>
    </row>
    <row r="491" spans="2:65" s="14" customFormat="1">
      <c r="B491" s="220"/>
      <c r="D491" s="198" t="s">
        <v>138</v>
      </c>
      <c r="E491" s="221" t="s">
        <v>5</v>
      </c>
      <c r="F491" s="222" t="s">
        <v>198</v>
      </c>
      <c r="H491" s="223">
        <v>119.81699999999999</v>
      </c>
      <c r="I491" s="224"/>
      <c r="L491" s="220"/>
      <c r="M491" s="225"/>
      <c r="N491" s="226"/>
      <c r="O491" s="226"/>
      <c r="P491" s="226"/>
      <c r="Q491" s="226"/>
      <c r="R491" s="226"/>
      <c r="S491" s="226"/>
      <c r="T491" s="227"/>
      <c r="AT491" s="221" t="s">
        <v>138</v>
      </c>
      <c r="AU491" s="221" t="s">
        <v>81</v>
      </c>
      <c r="AV491" s="14" t="s">
        <v>129</v>
      </c>
      <c r="AW491" s="14" t="s">
        <v>35</v>
      </c>
      <c r="AX491" s="14" t="s">
        <v>71</v>
      </c>
      <c r="AY491" s="221" t="s">
        <v>128</v>
      </c>
    </row>
    <row r="492" spans="2:65" s="11" customFormat="1">
      <c r="B492" s="187"/>
      <c r="D492" s="198" t="s">
        <v>138</v>
      </c>
      <c r="E492" s="196" t="s">
        <v>5</v>
      </c>
      <c r="F492" s="206" t="s">
        <v>580</v>
      </c>
      <c r="H492" s="207">
        <v>7.5</v>
      </c>
      <c r="I492" s="192"/>
      <c r="L492" s="187"/>
      <c r="M492" s="193"/>
      <c r="N492" s="194"/>
      <c r="O492" s="194"/>
      <c r="P492" s="194"/>
      <c r="Q492" s="194"/>
      <c r="R492" s="194"/>
      <c r="S492" s="194"/>
      <c r="T492" s="195"/>
      <c r="AT492" s="196" t="s">
        <v>138</v>
      </c>
      <c r="AU492" s="196" t="s">
        <v>81</v>
      </c>
      <c r="AV492" s="11" t="s">
        <v>81</v>
      </c>
      <c r="AW492" s="11" t="s">
        <v>35</v>
      </c>
      <c r="AX492" s="11" t="s">
        <v>71</v>
      </c>
      <c r="AY492" s="196" t="s">
        <v>128</v>
      </c>
    </row>
    <row r="493" spans="2:65" s="11" customFormat="1">
      <c r="B493" s="187"/>
      <c r="D493" s="198" t="s">
        <v>138</v>
      </c>
      <c r="E493" s="196" t="s">
        <v>5</v>
      </c>
      <c r="F493" s="206" t="s">
        <v>581</v>
      </c>
      <c r="H493" s="207">
        <v>4.5</v>
      </c>
      <c r="I493" s="192"/>
      <c r="L493" s="187"/>
      <c r="M493" s="193"/>
      <c r="N493" s="194"/>
      <c r="O493" s="194"/>
      <c r="P493" s="194"/>
      <c r="Q493" s="194"/>
      <c r="R493" s="194"/>
      <c r="S493" s="194"/>
      <c r="T493" s="195"/>
      <c r="AT493" s="196" t="s">
        <v>138</v>
      </c>
      <c r="AU493" s="196" t="s">
        <v>81</v>
      </c>
      <c r="AV493" s="11" t="s">
        <v>81</v>
      </c>
      <c r="AW493" s="11" t="s">
        <v>35</v>
      </c>
      <c r="AX493" s="11" t="s">
        <v>71</v>
      </c>
      <c r="AY493" s="196" t="s">
        <v>128</v>
      </c>
    </row>
    <row r="494" spans="2:65" s="14" customFormat="1">
      <c r="B494" s="220"/>
      <c r="D494" s="198" t="s">
        <v>138</v>
      </c>
      <c r="E494" s="221" t="s">
        <v>5</v>
      </c>
      <c r="F494" s="222" t="s">
        <v>198</v>
      </c>
      <c r="H494" s="223">
        <v>12</v>
      </c>
      <c r="I494" s="224"/>
      <c r="L494" s="220"/>
      <c r="M494" s="225"/>
      <c r="N494" s="226"/>
      <c r="O494" s="226"/>
      <c r="P494" s="226"/>
      <c r="Q494" s="226"/>
      <c r="R494" s="226"/>
      <c r="S494" s="226"/>
      <c r="T494" s="227"/>
      <c r="AT494" s="221" t="s">
        <v>138</v>
      </c>
      <c r="AU494" s="221" t="s">
        <v>81</v>
      </c>
      <c r="AV494" s="14" t="s">
        <v>129</v>
      </c>
      <c r="AW494" s="14" t="s">
        <v>35</v>
      </c>
      <c r="AX494" s="14" t="s">
        <v>71</v>
      </c>
      <c r="AY494" s="221" t="s">
        <v>128</v>
      </c>
    </row>
    <row r="495" spans="2:65" s="13" customFormat="1">
      <c r="B495" s="208"/>
      <c r="D495" s="188" t="s">
        <v>138</v>
      </c>
      <c r="E495" s="209" t="s">
        <v>5</v>
      </c>
      <c r="F495" s="210" t="s">
        <v>147</v>
      </c>
      <c r="H495" s="211">
        <v>385.625</v>
      </c>
      <c r="I495" s="212"/>
      <c r="L495" s="208"/>
      <c r="M495" s="213"/>
      <c r="N495" s="214"/>
      <c r="O495" s="214"/>
      <c r="P495" s="214"/>
      <c r="Q495" s="214"/>
      <c r="R495" s="214"/>
      <c r="S495" s="214"/>
      <c r="T495" s="215"/>
      <c r="AT495" s="216" t="s">
        <v>138</v>
      </c>
      <c r="AU495" s="216" t="s">
        <v>81</v>
      </c>
      <c r="AV495" s="13" t="s">
        <v>136</v>
      </c>
      <c r="AW495" s="13" t="s">
        <v>35</v>
      </c>
      <c r="AX495" s="13" t="s">
        <v>79</v>
      </c>
      <c r="AY495" s="216" t="s">
        <v>128</v>
      </c>
    </row>
    <row r="496" spans="2:65" s="1" customFormat="1" ht="16.5" customHeight="1">
      <c r="B496" s="174"/>
      <c r="C496" s="237" t="s">
        <v>941</v>
      </c>
      <c r="D496" s="237" t="s">
        <v>507</v>
      </c>
      <c r="E496" s="238" t="s">
        <v>942</v>
      </c>
      <c r="F496" s="239" t="s">
        <v>931</v>
      </c>
      <c r="G496" s="240" t="s">
        <v>150</v>
      </c>
      <c r="H496" s="241">
        <v>424.18799999999999</v>
      </c>
      <c r="I496" s="242"/>
      <c r="J496" s="243">
        <f>ROUND(I496*H496,2)</f>
        <v>0</v>
      </c>
      <c r="K496" s="239" t="s">
        <v>135</v>
      </c>
      <c r="L496" s="244"/>
      <c r="M496" s="245" t="s">
        <v>5</v>
      </c>
      <c r="N496" s="246" t="s">
        <v>42</v>
      </c>
      <c r="O496" s="42"/>
      <c r="P496" s="184">
        <f>O496*H496</f>
        <v>0</v>
      </c>
      <c r="Q496" s="184">
        <v>1.26E-2</v>
      </c>
      <c r="R496" s="184">
        <f>Q496*H496</f>
        <v>5.3447687999999998</v>
      </c>
      <c r="S496" s="184">
        <v>0</v>
      </c>
      <c r="T496" s="185">
        <f>S496*H496</f>
        <v>0</v>
      </c>
      <c r="AR496" s="24" t="s">
        <v>341</v>
      </c>
      <c r="AT496" s="24" t="s">
        <v>507</v>
      </c>
      <c r="AU496" s="24" t="s">
        <v>81</v>
      </c>
      <c r="AY496" s="24" t="s">
        <v>128</v>
      </c>
      <c r="BE496" s="186">
        <f>IF(N496="základní",J496,0)</f>
        <v>0</v>
      </c>
      <c r="BF496" s="186">
        <f>IF(N496="snížená",J496,0)</f>
        <v>0</v>
      </c>
      <c r="BG496" s="186">
        <f>IF(N496="zákl. přenesená",J496,0)</f>
        <v>0</v>
      </c>
      <c r="BH496" s="186">
        <f>IF(N496="sníž. přenesená",J496,0)</f>
        <v>0</v>
      </c>
      <c r="BI496" s="186">
        <f>IF(N496="nulová",J496,0)</f>
        <v>0</v>
      </c>
      <c r="BJ496" s="24" t="s">
        <v>79</v>
      </c>
      <c r="BK496" s="186">
        <f>ROUND(I496*H496,2)</f>
        <v>0</v>
      </c>
      <c r="BL496" s="24" t="s">
        <v>239</v>
      </c>
      <c r="BM496" s="24" t="s">
        <v>943</v>
      </c>
    </row>
    <row r="497" spans="2:65" s="11" customFormat="1">
      <c r="B497" s="187"/>
      <c r="D497" s="188" t="s">
        <v>138</v>
      </c>
      <c r="F497" s="190" t="s">
        <v>944</v>
      </c>
      <c r="H497" s="191">
        <v>424.18799999999999</v>
      </c>
      <c r="I497" s="192"/>
      <c r="L497" s="187"/>
      <c r="M497" s="193"/>
      <c r="N497" s="194"/>
      <c r="O497" s="194"/>
      <c r="P497" s="194"/>
      <c r="Q497" s="194"/>
      <c r="R497" s="194"/>
      <c r="S497" s="194"/>
      <c r="T497" s="195"/>
      <c r="AT497" s="196" t="s">
        <v>138</v>
      </c>
      <c r="AU497" s="196" t="s">
        <v>81</v>
      </c>
      <c r="AV497" s="11" t="s">
        <v>81</v>
      </c>
      <c r="AW497" s="11" t="s">
        <v>6</v>
      </c>
      <c r="AX497" s="11" t="s">
        <v>79</v>
      </c>
      <c r="AY497" s="196" t="s">
        <v>128</v>
      </c>
    </row>
    <row r="498" spans="2:65" s="1" customFormat="1" ht="25.5" customHeight="1">
      <c r="B498" s="174"/>
      <c r="C498" s="175" t="s">
        <v>945</v>
      </c>
      <c r="D498" s="175" t="s">
        <v>131</v>
      </c>
      <c r="E498" s="176" t="s">
        <v>946</v>
      </c>
      <c r="F498" s="177" t="s">
        <v>947</v>
      </c>
      <c r="G498" s="178" t="s">
        <v>231</v>
      </c>
      <c r="H498" s="179">
        <v>152.19999999999999</v>
      </c>
      <c r="I498" s="180"/>
      <c r="J498" s="181">
        <f>ROUND(I498*H498,2)</f>
        <v>0</v>
      </c>
      <c r="K498" s="177" t="s">
        <v>135</v>
      </c>
      <c r="L498" s="41"/>
      <c r="M498" s="182" t="s">
        <v>5</v>
      </c>
      <c r="N498" s="183" t="s">
        <v>42</v>
      </c>
      <c r="O498" s="42"/>
      <c r="P498" s="184">
        <f>O498*H498</f>
        <v>0</v>
      </c>
      <c r="Q498" s="184">
        <v>6.1700000000000001E-3</v>
      </c>
      <c r="R498" s="184">
        <f>Q498*H498</f>
        <v>0.93907399999999996</v>
      </c>
      <c r="S498" s="184">
        <v>0</v>
      </c>
      <c r="T498" s="185">
        <f>S498*H498</f>
        <v>0</v>
      </c>
      <c r="AR498" s="24" t="s">
        <v>239</v>
      </c>
      <c r="AT498" s="24" t="s">
        <v>131</v>
      </c>
      <c r="AU498" s="24" t="s">
        <v>81</v>
      </c>
      <c r="AY498" s="24" t="s">
        <v>128</v>
      </c>
      <c r="BE498" s="186">
        <f>IF(N498="základní",J498,0)</f>
        <v>0</v>
      </c>
      <c r="BF498" s="186">
        <f>IF(N498="snížená",J498,0)</f>
        <v>0</v>
      </c>
      <c r="BG498" s="186">
        <f>IF(N498="zákl. přenesená",J498,0)</f>
        <v>0</v>
      </c>
      <c r="BH498" s="186">
        <f>IF(N498="sníž. přenesená",J498,0)</f>
        <v>0</v>
      </c>
      <c r="BI498" s="186">
        <f>IF(N498="nulová",J498,0)</f>
        <v>0</v>
      </c>
      <c r="BJ498" s="24" t="s">
        <v>79</v>
      </c>
      <c r="BK498" s="186">
        <f>ROUND(I498*H498,2)</f>
        <v>0</v>
      </c>
      <c r="BL498" s="24" t="s">
        <v>239</v>
      </c>
      <c r="BM498" s="24" t="s">
        <v>948</v>
      </c>
    </row>
    <row r="499" spans="2:65" s="11" customFormat="1">
      <c r="B499" s="187"/>
      <c r="D499" s="198" t="s">
        <v>138</v>
      </c>
      <c r="E499" s="196" t="s">
        <v>5</v>
      </c>
      <c r="F499" s="206" t="s">
        <v>949</v>
      </c>
      <c r="H499" s="207">
        <v>52.2</v>
      </c>
      <c r="I499" s="192"/>
      <c r="L499" s="187"/>
      <c r="M499" s="193"/>
      <c r="N499" s="194"/>
      <c r="O499" s="194"/>
      <c r="P499" s="194"/>
      <c r="Q499" s="194"/>
      <c r="R499" s="194"/>
      <c r="S499" s="194"/>
      <c r="T499" s="195"/>
      <c r="AT499" s="196" t="s">
        <v>138</v>
      </c>
      <c r="AU499" s="196" t="s">
        <v>81</v>
      </c>
      <c r="AV499" s="11" t="s">
        <v>81</v>
      </c>
      <c r="AW499" s="11" t="s">
        <v>35</v>
      </c>
      <c r="AX499" s="11" t="s">
        <v>71</v>
      </c>
      <c r="AY499" s="196" t="s">
        <v>128</v>
      </c>
    </row>
    <row r="500" spans="2:65" s="11" customFormat="1">
      <c r="B500" s="187"/>
      <c r="D500" s="198" t="s">
        <v>138</v>
      </c>
      <c r="E500" s="196" t="s">
        <v>5</v>
      </c>
      <c r="F500" s="206" t="s">
        <v>950</v>
      </c>
      <c r="H500" s="207">
        <v>100</v>
      </c>
      <c r="I500" s="192"/>
      <c r="L500" s="187"/>
      <c r="M500" s="193"/>
      <c r="N500" s="194"/>
      <c r="O500" s="194"/>
      <c r="P500" s="194"/>
      <c r="Q500" s="194"/>
      <c r="R500" s="194"/>
      <c r="S500" s="194"/>
      <c r="T500" s="195"/>
      <c r="AT500" s="196" t="s">
        <v>138</v>
      </c>
      <c r="AU500" s="196" t="s">
        <v>81</v>
      </c>
      <c r="AV500" s="11" t="s">
        <v>81</v>
      </c>
      <c r="AW500" s="11" t="s">
        <v>35</v>
      </c>
      <c r="AX500" s="11" t="s">
        <v>71</v>
      </c>
      <c r="AY500" s="196" t="s">
        <v>128</v>
      </c>
    </row>
    <row r="501" spans="2:65" s="13" customFormat="1">
      <c r="B501" s="208"/>
      <c r="D501" s="188" t="s">
        <v>138</v>
      </c>
      <c r="E501" s="209" t="s">
        <v>5</v>
      </c>
      <c r="F501" s="210" t="s">
        <v>147</v>
      </c>
      <c r="H501" s="211">
        <v>152.19999999999999</v>
      </c>
      <c r="I501" s="212"/>
      <c r="L501" s="208"/>
      <c r="M501" s="213"/>
      <c r="N501" s="214"/>
      <c r="O501" s="214"/>
      <c r="P501" s="214"/>
      <c r="Q501" s="214"/>
      <c r="R501" s="214"/>
      <c r="S501" s="214"/>
      <c r="T501" s="215"/>
      <c r="AT501" s="216" t="s">
        <v>138</v>
      </c>
      <c r="AU501" s="216" t="s">
        <v>81</v>
      </c>
      <c r="AV501" s="13" t="s">
        <v>136</v>
      </c>
      <c r="AW501" s="13" t="s">
        <v>35</v>
      </c>
      <c r="AX501" s="13" t="s">
        <v>79</v>
      </c>
      <c r="AY501" s="216" t="s">
        <v>128</v>
      </c>
    </row>
    <row r="502" spans="2:65" s="1" customFormat="1" ht="38.25" customHeight="1">
      <c r="B502" s="174"/>
      <c r="C502" s="175" t="s">
        <v>951</v>
      </c>
      <c r="D502" s="175" t="s">
        <v>131</v>
      </c>
      <c r="E502" s="176" t="s">
        <v>952</v>
      </c>
      <c r="F502" s="177" t="s">
        <v>953</v>
      </c>
      <c r="G502" s="178" t="s">
        <v>134</v>
      </c>
      <c r="H502" s="179">
        <v>7.4980000000000002</v>
      </c>
      <c r="I502" s="180"/>
      <c r="J502" s="181">
        <f>ROUND(I502*H502,2)</f>
        <v>0</v>
      </c>
      <c r="K502" s="177" t="s">
        <v>135</v>
      </c>
      <c r="L502" s="41"/>
      <c r="M502" s="182" t="s">
        <v>5</v>
      </c>
      <c r="N502" s="183" t="s">
        <v>42</v>
      </c>
      <c r="O502" s="42"/>
      <c r="P502" s="184">
        <f>O502*H502</f>
        <v>0</v>
      </c>
      <c r="Q502" s="184">
        <v>0</v>
      </c>
      <c r="R502" s="184">
        <f>Q502*H502</f>
        <v>0</v>
      </c>
      <c r="S502" s="184">
        <v>0</v>
      </c>
      <c r="T502" s="185">
        <f>S502*H502</f>
        <v>0</v>
      </c>
      <c r="AR502" s="24" t="s">
        <v>239</v>
      </c>
      <c r="AT502" s="24" t="s">
        <v>131</v>
      </c>
      <c r="AU502" s="24" t="s">
        <v>81</v>
      </c>
      <c r="AY502" s="24" t="s">
        <v>128</v>
      </c>
      <c r="BE502" s="186">
        <f>IF(N502="základní",J502,0)</f>
        <v>0</v>
      </c>
      <c r="BF502" s="186">
        <f>IF(N502="snížená",J502,0)</f>
        <v>0</v>
      </c>
      <c r="BG502" s="186">
        <f>IF(N502="zákl. přenesená",J502,0)</f>
        <v>0</v>
      </c>
      <c r="BH502" s="186">
        <f>IF(N502="sníž. přenesená",J502,0)</f>
        <v>0</v>
      </c>
      <c r="BI502" s="186">
        <f>IF(N502="nulová",J502,0)</f>
        <v>0</v>
      </c>
      <c r="BJ502" s="24" t="s">
        <v>79</v>
      </c>
      <c r="BK502" s="186">
        <f>ROUND(I502*H502,2)</f>
        <v>0</v>
      </c>
      <c r="BL502" s="24" t="s">
        <v>239</v>
      </c>
      <c r="BM502" s="24" t="s">
        <v>954</v>
      </c>
    </row>
    <row r="503" spans="2:65" s="10" customFormat="1" ht="29.85" customHeight="1">
      <c r="B503" s="160"/>
      <c r="D503" s="171" t="s">
        <v>70</v>
      </c>
      <c r="E503" s="172" t="s">
        <v>955</v>
      </c>
      <c r="F503" s="172" t="s">
        <v>956</v>
      </c>
      <c r="I503" s="163"/>
      <c r="J503" s="173">
        <f>BK503</f>
        <v>0</v>
      </c>
      <c r="L503" s="160"/>
      <c r="M503" s="165"/>
      <c r="N503" s="166"/>
      <c r="O503" s="166"/>
      <c r="P503" s="167">
        <f>SUM(P504:P513)</f>
        <v>0</v>
      </c>
      <c r="Q503" s="166"/>
      <c r="R503" s="167">
        <f>SUM(R504:R513)</f>
        <v>0.23859999999999998</v>
      </c>
      <c r="S503" s="166"/>
      <c r="T503" s="168">
        <f>SUM(T504:T513)</f>
        <v>0</v>
      </c>
      <c r="AR503" s="161" t="s">
        <v>81</v>
      </c>
      <c r="AT503" s="169" t="s">
        <v>70</v>
      </c>
      <c r="AU503" s="169" t="s">
        <v>79</v>
      </c>
      <c r="AY503" s="161" t="s">
        <v>128</v>
      </c>
      <c r="BK503" s="170">
        <f>SUM(BK504:BK513)</f>
        <v>0</v>
      </c>
    </row>
    <row r="504" spans="2:65" s="1" customFormat="1" ht="25.5" customHeight="1">
      <c r="B504" s="174"/>
      <c r="C504" s="175" t="s">
        <v>957</v>
      </c>
      <c r="D504" s="175" t="s">
        <v>131</v>
      </c>
      <c r="E504" s="176" t="s">
        <v>958</v>
      </c>
      <c r="F504" s="177" t="s">
        <v>959</v>
      </c>
      <c r="G504" s="178" t="s">
        <v>150</v>
      </c>
      <c r="H504" s="179">
        <v>1500</v>
      </c>
      <c r="I504" s="180"/>
      <c r="J504" s="181">
        <f>ROUND(I504*H504,2)</f>
        <v>0</v>
      </c>
      <c r="K504" s="177" t="s">
        <v>135</v>
      </c>
      <c r="L504" s="41"/>
      <c r="M504" s="182" t="s">
        <v>5</v>
      </c>
      <c r="N504" s="183" t="s">
        <v>42</v>
      </c>
      <c r="O504" s="42"/>
      <c r="P504" s="184">
        <f>O504*H504</f>
        <v>0</v>
      </c>
      <c r="Q504" s="184">
        <v>1.3999999999999999E-4</v>
      </c>
      <c r="R504" s="184">
        <f>Q504*H504</f>
        <v>0.21</v>
      </c>
      <c r="S504" s="184">
        <v>0</v>
      </c>
      <c r="T504" s="185">
        <f>S504*H504</f>
        <v>0</v>
      </c>
      <c r="AR504" s="24" t="s">
        <v>239</v>
      </c>
      <c r="AT504" s="24" t="s">
        <v>131</v>
      </c>
      <c r="AU504" s="24" t="s">
        <v>81</v>
      </c>
      <c r="AY504" s="24" t="s">
        <v>128</v>
      </c>
      <c r="BE504" s="186">
        <f>IF(N504="základní",J504,0)</f>
        <v>0</v>
      </c>
      <c r="BF504" s="186">
        <f>IF(N504="snížená",J504,0)</f>
        <v>0</v>
      </c>
      <c r="BG504" s="186">
        <f>IF(N504="zákl. přenesená",J504,0)</f>
        <v>0</v>
      </c>
      <c r="BH504" s="186">
        <f>IF(N504="sníž. přenesená",J504,0)</f>
        <v>0</v>
      </c>
      <c r="BI504" s="186">
        <f>IF(N504="nulová",J504,0)</f>
        <v>0</v>
      </c>
      <c r="BJ504" s="24" t="s">
        <v>79</v>
      </c>
      <c r="BK504" s="186">
        <f>ROUND(I504*H504,2)</f>
        <v>0</v>
      </c>
      <c r="BL504" s="24" t="s">
        <v>239</v>
      </c>
      <c r="BM504" s="24" t="s">
        <v>960</v>
      </c>
    </row>
    <row r="505" spans="2:65" s="11" customFormat="1">
      <c r="B505" s="187"/>
      <c r="D505" s="188" t="s">
        <v>138</v>
      </c>
      <c r="E505" s="189" t="s">
        <v>5</v>
      </c>
      <c r="F505" s="190" t="s">
        <v>961</v>
      </c>
      <c r="H505" s="191">
        <v>1500</v>
      </c>
      <c r="I505" s="192"/>
      <c r="L505" s="187"/>
      <c r="M505" s="193"/>
      <c r="N505" s="194"/>
      <c r="O505" s="194"/>
      <c r="P505" s="194"/>
      <c r="Q505" s="194"/>
      <c r="R505" s="194"/>
      <c r="S505" s="194"/>
      <c r="T505" s="195"/>
      <c r="AT505" s="196" t="s">
        <v>138</v>
      </c>
      <c r="AU505" s="196" t="s">
        <v>81</v>
      </c>
      <c r="AV505" s="11" t="s">
        <v>81</v>
      </c>
      <c r="AW505" s="11" t="s">
        <v>35</v>
      </c>
      <c r="AX505" s="11" t="s">
        <v>79</v>
      </c>
      <c r="AY505" s="196" t="s">
        <v>128</v>
      </c>
    </row>
    <row r="506" spans="2:65" s="1" customFormat="1" ht="25.5" customHeight="1">
      <c r="B506" s="174"/>
      <c r="C506" s="175" t="s">
        <v>962</v>
      </c>
      <c r="D506" s="175" t="s">
        <v>131</v>
      </c>
      <c r="E506" s="176" t="s">
        <v>963</v>
      </c>
      <c r="F506" s="177" t="s">
        <v>964</v>
      </c>
      <c r="G506" s="178" t="s">
        <v>150</v>
      </c>
      <c r="H506" s="179">
        <v>55</v>
      </c>
      <c r="I506" s="180"/>
      <c r="J506" s="181">
        <f>ROUND(I506*H506,2)</f>
        <v>0</v>
      </c>
      <c r="K506" s="177" t="s">
        <v>135</v>
      </c>
      <c r="L506" s="41"/>
      <c r="M506" s="182" t="s">
        <v>5</v>
      </c>
      <c r="N506" s="183" t="s">
        <v>42</v>
      </c>
      <c r="O506" s="42"/>
      <c r="P506" s="184">
        <f>O506*H506</f>
        <v>0</v>
      </c>
      <c r="Q506" s="184">
        <v>8.0000000000000007E-5</v>
      </c>
      <c r="R506" s="184">
        <f>Q506*H506</f>
        <v>4.4000000000000003E-3</v>
      </c>
      <c r="S506" s="184">
        <v>0</v>
      </c>
      <c r="T506" s="185">
        <f>S506*H506</f>
        <v>0</v>
      </c>
      <c r="AR506" s="24" t="s">
        <v>239</v>
      </c>
      <c r="AT506" s="24" t="s">
        <v>131</v>
      </c>
      <c r="AU506" s="24" t="s">
        <v>81</v>
      </c>
      <c r="AY506" s="24" t="s">
        <v>128</v>
      </c>
      <c r="BE506" s="186">
        <f>IF(N506="základní",J506,0)</f>
        <v>0</v>
      </c>
      <c r="BF506" s="186">
        <f>IF(N506="snížená",J506,0)</f>
        <v>0</v>
      </c>
      <c r="BG506" s="186">
        <f>IF(N506="zákl. přenesená",J506,0)</f>
        <v>0</v>
      </c>
      <c r="BH506" s="186">
        <f>IF(N506="sníž. přenesená",J506,0)</f>
        <v>0</v>
      </c>
      <c r="BI506" s="186">
        <f>IF(N506="nulová",J506,0)</f>
        <v>0</v>
      </c>
      <c r="BJ506" s="24" t="s">
        <v>79</v>
      </c>
      <c r="BK506" s="186">
        <f>ROUND(I506*H506,2)</f>
        <v>0</v>
      </c>
      <c r="BL506" s="24" t="s">
        <v>239</v>
      </c>
      <c r="BM506" s="24" t="s">
        <v>965</v>
      </c>
    </row>
    <row r="507" spans="2:65" s="11" customFormat="1">
      <c r="B507" s="187"/>
      <c r="D507" s="188" t="s">
        <v>138</v>
      </c>
      <c r="E507" s="189" t="s">
        <v>5</v>
      </c>
      <c r="F507" s="190" t="s">
        <v>966</v>
      </c>
      <c r="H507" s="191">
        <v>55</v>
      </c>
      <c r="I507" s="192"/>
      <c r="L507" s="187"/>
      <c r="M507" s="193"/>
      <c r="N507" s="194"/>
      <c r="O507" s="194"/>
      <c r="P507" s="194"/>
      <c r="Q507" s="194"/>
      <c r="R507" s="194"/>
      <c r="S507" s="194"/>
      <c r="T507" s="195"/>
      <c r="AT507" s="196" t="s">
        <v>138</v>
      </c>
      <c r="AU507" s="196" t="s">
        <v>81</v>
      </c>
      <c r="AV507" s="11" t="s">
        <v>81</v>
      </c>
      <c r="AW507" s="11" t="s">
        <v>35</v>
      </c>
      <c r="AX507" s="11" t="s">
        <v>79</v>
      </c>
      <c r="AY507" s="196" t="s">
        <v>128</v>
      </c>
    </row>
    <row r="508" spans="2:65" s="1" customFormat="1" ht="25.5" customHeight="1">
      <c r="B508" s="174"/>
      <c r="C508" s="175" t="s">
        <v>967</v>
      </c>
      <c r="D508" s="175" t="s">
        <v>131</v>
      </c>
      <c r="E508" s="176" t="s">
        <v>968</v>
      </c>
      <c r="F508" s="177" t="s">
        <v>969</v>
      </c>
      <c r="G508" s="178" t="s">
        <v>150</v>
      </c>
      <c r="H508" s="179">
        <v>55</v>
      </c>
      <c r="I508" s="180"/>
      <c r="J508" s="181">
        <f>ROUND(I508*H508,2)</f>
        <v>0</v>
      </c>
      <c r="K508" s="177" t="s">
        <v>135</v>
      </c>
      <c r="L508" s="41"/>
      <c r="M508" s="182" t="s">
        <v>5</v>
      </c>
      <c r="N508" s="183" t="s">
        <v>42</v>
      </c>
      <c r="O508" s="42"/>
      <c r="P508" s="184">
        <f>O508*H508</f>
        <v>0</v>
      </c>
      <c r="Q508" s="184">
        <v>1.7000000000000001E-4</v>
      </c>
      <c r="R508" s="184">
        <f>Q508*H508</f>
        <v>9.3500000000000007E-3</v>
      </c>
      <c r="S508" s="184">
        <v>0</v>
      </c>
      <c r="T508" s="185">
        <f>S508*H508</f>
        <v>0</v>
      </c>
      <c r="AR508" s="24" t="s">
        <v>239</v>
      </c>
      <c r="AT508" s="24" t="s">
        <v>131</v>
      </c>
      <c r="AU508" s="24" t="s">
        <v>81</v>
      </c>
      <c r="AY508" s="24" t="s">
        <v>128</v>
      </c>
      <c r="BE508" s="186">
        <f>IF(N508="základní",J508,0)</f>
        <v>0</v>
      </c>
      <c r="BF508" s="186">
        <f>IF(N508="snížená",J508,0)</f>
        <v>0</v>
      </c>
      <c r="BG508" s="186">
        <f>IF(N508="zákl. přenesená",J508,0)</f>
        <v>0</v>
      </c>
      <c r="BH508" s="186">
        <f>IF(N508="sníž. přenesená",J508,0)</f>
        <v>0</v>
      </c>
      <c r="BI508" s="186">
        <f>IF(N508="nulová",J508,0)</f>
        <v>0</v>
      </c>
      <c r="BJ508" s="24" t="s">
        <v>79</v>
      </c>
      <c r="BK508" s="186">
        <f>ROUND(I508*H508,2)</f>
        <v>0</v>
      </c>
      <c r="BL508" s="24" t="s">
        <v>239</v>
      </c>
      <c r="BM508" s="24" t="s">
        <v>970</v>
      </c>
    </row>
    <row r="509" spans="2:65" s="11" customFormat="1">
      <c r="B509" s="187"/>
      <c r="D509" s="188" t="s">
        <v>138</v>
      </c>
      <c r="E509" s="189" t="s">
        <v>5</v>
      </c>
      <c r="F509" s="190" t="s">
        <v>966</v>
      </c>
      <c r="H509" s="191">
        <v>55</v>
      </c>
      <c r="I509" s="192"/>
      <c r="L509" s="187"/>
      <c r="M509" s="193"/>
      <c r="N509" s="194"/>
      <c r="O509" s="194"/>
      <c r="P509" s="194"/>
      <c r="Q509" s="194"/>
      <c r="R509" s="194"/>
      <c r="S509" s="194"/>
      <c r="T509" s="195"/>
      <c r="AT509" s="196" t="s">
        <v>138</v>
      </c>
      <c r="AU509" s="196" t="s">
        <v>81</v>
      </c>
      <c r="AV509" s="11" t="s">
        <v>81</v>
      </c>
      <c r="AW509" s="11" t="s">
        <v>35</v>
      </c>
      <c r="AX509" s="11" t="s">
        <v>79</v>
      </c>
      <c r="AY509" s="196" t="s">
        <v>128</v>
      </c>
    </row>
    <row r="510" spans="2:65" s="1" customFormat="1" ht="16.5" customHeight="1">
      <c r="B510" s="174"/>
      <c r="C510" s="175" t="s">
        <v>971</v>
      </c>
      <c r="D510" s="175" t="s">
        <v>131</v>
      </c>
      <c r="E510" s="176" t="s">
        <v>972</v>
      </c>
      <c r="F510" s="177" t="s">
        <v>973</v>
      </c>
      <c r="G510" s="178" t="s">
        <v>150</v>
      </c>
      <c r="H510" s="179">
        <v>55</v>
      </c>
      <c r="I510" s="180"/>
      <c r="J510" s="181">
        <f>ROUND(I510*H510,2)</f>
        <v>0</v>
      </c>
      <c r="K510" s="177" t="s">
        <v>135</v>
      </c>
      <c r="L510" s="41"/>
      <c r="M510" s="182" t="s">
        <v>5</v>
      </c>
      <c r="N510" s="183" t="s">
        <v>42</v>
      </c>
      <c r="O510" s="42"/>
      <c r="P510" s="184">
        <f>O510*H510</f>
        <v>0</v>
      </c>
      <c r="Q510" s="184">
        <v>1.2E-4</v>
      </c>
      <c r="R510" s="184">
        <f>Q510*H510</f>
        <v>6.6E-3</v>
      </c>
      <c r="S510" s="184">
        <v>0</v>
      </c>
      <c r="T510" s="185">
        <f>S510*H510</f>
        <v>0</v>
      </c>
      <c r="AR510" s="24" t="s">
        <v>239</v>
      </c>
      <c r="AT510" s="24" t="s">
        <v>131</v>
      </c>
      <c r="AU510" s="24" t="s">
        <v>81</v>
      </c>
      <c r="AY510" s="24" t="s">
        <v>128</v>
      </c>
      <c r="BE510" s="186">
        <f>IF(N510="základní",J510,0)</f>
        <v>0</v>
      </c>
      <c r="BF510" s="186">
        <f>IF(N510="snížená",J510,0)</f>
        <v>0</v>
      </c>
      <c r="BG510" s="186">
        <f>IF(N510="zákl. přenesená",J510,0)</f>
        <v>0</v>
      </c>
      <c r="BH510" s="186">
        <f>IF(N510="sníž. přenesená",J510,0)</f>
        <v>0</v>
      </c>
      <c r="BI510" s="186">
        <f>IF(N510="nulová",J510,0)</f>
        <v>0</v>
      </c>
      <c r="BJ510" s="24" t="s">
        <v>79</v>
      </c>
      <c r="BK510" s="186">
        <f>ROUND(I510*H510,2)</f>
        <v>0</v>
      </c>
      <c r="BL510" s="24" t="s">
        <v>239</v>
      </c>
      <c r="BM510" s="24" t="s">
        <v>974</v>
      </c>
    </row>
    <row r="511" spans="2:65" s="1" customFormat="1" ht="25.5" customHeight="1">
      <c r="B511" s="174"/>
      <c r="C511" s="175" t="s">
        <v>975</v>
      </c>
      <c r="D511" s="175" t="s">
        <v>131</v>
      </c>
      <c r="E511" s="176" t="s">
        <v>976</v>
      </c>
      <c r="F511" s="177" t="s">
        <v>977</v>
      </c>
      <c r="G511" s="178" t="s">
        <v>150</v>
      </c>
      <c r="H511" s="179">
        <v>55</v>
      </c>
      <c r="I511" s="180"/>
      <c r="J511" s="181">
        <f>ROUND(I511*H511,2)</f>
        <v>0</v>
      </c>
      <c r="K511" s="177" t="s">
        <v>135</v>
      </c>
      <c r="L511" s="41"/>
      <c r="M511" s="182" t="s">
        <v>5</v>
      </c>
      <c r="N511" s="183" t="s">
        <v>42</v>
      </c>
      <c r="O511" s="42"/>
      <c r="P511" s="184">
        <f>O511*H511</f>
        <v>0</v>
      </c>
      <c r="Q511" s="184">
        <v>1.2E-4</v>
      </c>
      <c r="R511" s="184">
        <f>Q511*H511</f>
        <v>6.6E-3</v>
      </c>
      <c r="S511" s="184">
        <v>0</v>
      </c>
      <c r="T511" s="185">
        <f>S511*H511</f>
        <v>0</v>
      </c>
      <c r="AR511" s="24" t="s">
        <v>239</v>
      </c>
      <c r="AT511" s="24" t="s">
        <v>131</v>
      </c>
      <c r="AU511" s="24" t="s">
        <v>81</v>
      </c>
      <c r="AY511" s="24" t="s">
        <v>128</v>
      </c>
      <c r="BE511" s="186">
        <f>IF(N511="základní",J511,0)</f>
        <v>0</v>
      </c>
      <c r="BF511" s="186">
        <f>IF(N511="snížená",J511,0)</f>
        <v>0</v>
      </c>
      <c r="BG511" s="186">
        <f>IF(N511="zákl. přenesená",J511,0)</f>
        <v>0</v>
      </c>
      <c r="BH511" s="186">
        <f>IF(N511="sníž. přenesená",J511,0)</f>
        <v>0</v>
      </c>
      <c r="BI511" s="186">
        <f>IF(N511="nulová",J511,0)</f>
        <v>0</v>
      </c>
      <c r="BJ511" s="24" t="s">
        <v>79</v>
      </c>
      <c r="BK511" s="186">
        <f>ROUND(I511*H511,2)</f>
        <v>0</v>
      </c>
      <c r="BL511" s="24" t="s">
        <v>239</v>
      </c>
      <c r="BM511" s="24" t="s">
        <v>978</v>
      </c>
    </row>
    <row r="512" spans="2:65" s="1" customFormat="1" ht="25.5" customHeight="1">
      <c r="B512" s="174"/>
      <c r="C512" s="175" t="s">
        <v>979</v>
      </c>
      <c r="D512" s="175" t="s">
        <v>131</v>
      </c>
      <c r="E512" s="176" t="s">
        <v>980</v>
      </c>
      <c r="F512" s="177" t="s">
        <v>981</v>
      </c>
      <c r="G512" s="178" t="s">
        <v>150</v>
      </c>
      <c r="H512" s="179">
        <v>55</v>
      </c>
      <c r="I512" s="180"/>
      <c r="J512" s="181">
        <f>ROUND(I512*H512,2)</f>
        <v>0</v>
      </c>
      <c r="K512" s="177" t="s">
        <v>135</v>
      </c>
      <c r="L512" s="41"/>
      <c r="M512" s="182" t="s">
        <v>5</v>
      </c>
      <c r="N512" s="183" t="s">
        <v>42</v>
      </c>
      <c r="O512" s="42"/>
      <c r="P512" s="184">
        <f>O512*H512</f>
        <v>0</v>
      </c>
      <c r="Q512" s="184">
        <v>3.0000000000000001E-5</v>
      </c>
      <c r="R512" s="184">
        <f>Q512*H512</f>
        <v>1.65E-3</v>
      </c>
      <c r="S512" s="184">
        <v>0</v>
      </c>
      <c r="T512" s="185">
        <f>S512*H512</f>
        <v>0</v>
      </c>
      <c r="AR512" s="24" t="s">
        <v>239</v>
      </c>
      <c r="AT512" s="24" t="s">
        <v>131</v>
      </c>
      <c r="AU512" s="24" t="s">
        <v>81</v>
      </c>
      <c r="AY512" s="24" t="s">
        <v>128</v>
      </c>
      <c r="BE512" s="186">
        <f>IF(N512="základní",J512,0)</f>
        <v>0</v>
      </c>
      <c r="BF512" s="186">
        <f>IF(N512="snížená",J512,0)</f>
        <v>0</v>
      </c>
      <c r="BG512" s="186">
        <f>IF(N512="zákl. přenesená",J512,0)</f>
        <v>0</v>
      </c>
      <c r="BH512" s="186">
        <f>IF(N512="sníž. přenesená",J512,0)</f>
        <v>0</v>
      </c>
      <c r="BI512" s="186">
        <f>IF(N512="nulová",J512,0)</f>
        <v>0</v>
      </c>
      <c r="BJ512" s="24" t="s">
        <v>79</v>
      </c>
      <c r="BK512" s="186">
        <f>ROUND(I512*H512,2)</f>
        <v>0</v>
      </c>
      <c r="BL512" s="24" t="s">
        <v>239</v>
      </c>
      <c r="BM512" s="24" t="s">
        <v>982</v>
      </c>
    </row>
    <row r="513" spans="2:65" s="11" customFormat="1">
      <c r="B513" s="187"/>
      <c r="D513" s="198" t="s">
        <v>138</v>
      </c>
      <c r="E513" s="196" t="s">
        <v>5</v>
      </c>
      <c r="F513" s="206" t="s">
        <v>966</v>
      </c>
      <c r="H513" s="207">
        <v>55</v>
      </c>
      <c r="I513" s="192"/>
      <c r="L513" s="187"/>
      <c r="M513" s="193"/>
      <c r="N513" s="194"/>
      <c r="O513" s="194"/>
      <c r="P513" s="194"/>
      <c r="Q513" s="194"/>
      <c r="R513" s="194"/>
      <c r="S513" s="194"/>
      <c r="T513" s="195"/>
      <c r="AT513" s="196" t="s">
        <v>138</v>
      </c>
      <c r="AU513" s="196" t="s">
        <v>81</v>
      </c>
      <c r="AV513" s="11" t="s">
        <v>81</v>
      </c>
      <c r="AW513" s="11" t="s">
        <v>35</v>
      </c>
      <c r="AX513" s="11" t="s">
        <v>79</v>
      </c>
      <c r="AY513" s="196" t="s">
        <v>128</v>
      </c>
    </row>
    <row r="514" spans="2:65" s="10" customFormat="1" ht="29.85" customHeight="1">
      <c r="B514" s="160"/>
      <c r="D514" s="171" t="s">
        <v>70</v>
      </c>
      <c r="E514" s="172" t="s">
        <v>983</v>
      </c>
      <c r="F514" s="172" t="s">
        <v>984</v>
      </c>
      <c r="I514" s="163"/>
      <c r="J514" s="173">
        <f>BK514</f>
        <v>0</v>
      </c>
      <c r="L514" s="160"/>
      <c r="M514" s="165"/>
      <c r="N514" s="166"/>
      <c r="O514" s="166"/>
      <c r="P514" s="167">
        <f>SUM(P515:P519)</f>
        <v>0</v>
      </c>
      <c r="Q514" s="166"/>
      <c r="R514" s="167">
        <f>SUM(R515:R519)</f>
        <v>0.156</v>
      </c>
      <c r="S514" s="166"/>
      <c r="T514" s="168">
        <f>SUM(T515:T519)</f>
        <v>2.71255E-2</v>
      </c>
      <c r="AR514" s="161" t="s">
        <v>81</v>
      </c>
      <c r="AT514" s="169" t="s">
        <v>70</v>
      </c>
      <c r="AU514" s="169" t="s">
        <v>79</v>
      </c>
      <c r="AY514" s="161" t="s">
        <v>128</v>
      </c>
      <c r="BK514" s="170">
        <f>SUM(BK515:BK519)</f>
        <v>0</v>
      </c>
    </row>
    <row r="515" spans="2:65" s="1" customFormat="1" ht="16.5" customHeight="1">
      <c r="B515" s="174"/>
      <c r="C515" s="175" t="s">
        <v>985</v>
      </c>
      <c r="D515" s="175" t="s">
        <v>131</v>
      </c>
      <c r="E515" s="176" t="s">
        <v>986</v>
      </c>
      <c r="F515" s="177" t="s">
        <v>987</v>
      </c>
      <c r="G515" s="178" t="s">
        <v>150</v>
      </c>
      <c r="H515" s="179">
        <v>108.502</v>
      </c>
      <c r="I515" s="180"/>
      <c r="J515" s="181">
        <f>ROUND(I515*H515,2)</f>
        <v>0</v>
      </c>
      <c r="K515" s="177" t="s">
        <v>135</v>
      </c>
      <c r="L515" s="41"/>
      <c r="M515" s="182" t="s">
        <v>5</v>
      </c>
      <c r="N515" s="183" t="s">
        <v>42</v>
      </c>
      <c r="O515" s="42"/>
      <c r="P515" s="184">
        <f>O515*H515</f>
        <v>0</v>
      </c>
      <c r="Q515" s="184">
        <v>0</v>
      </c>
      <c r="R515" s="184">
        <f>Q515*H515</f>
        <v>0</v>
      </c>
      <c r="S515" s="184">
        <v>2.5000000000000001E-4</v>
      </c>
      <c r="T515" s="185">
        <f>S515*H515</f>
        <v>2.71255E-2</v>
      </c>
      <c r="AR515" s="24" t="s">
        <v>239</v>
      </c>
      <c r="AT515" s="24" t="s">
        <v>131</v>
      </c>
      <c r="AU515" s="24" t="s">
        <v>81</v>
      </c>
      <c r="AY515" s="24" t="s">
        <v>128</v>
      </c>
      <c r="BE515" s="186">
        <f>IF(N515="základní",J515,0)</f>
        <v>0</v>
      </c>
      <c r="BF515" s="186">
        <f>IF(N515="snížená",J515,0)</f>
        <v>0</v>
      </c>
      <c r="BG515" s="186">
        <f>IF(N515="zákl. přenesená",J515,0)</f>
        <v>0</v>
      </c>
      <c r="BH515" s="186">
        <f>IF(N515="sníž. přenesená",J515,0)</f>
        <v>0</v>
      </c>
      <c r="BI515" s="186">
        <f>IF(N515="nulová",J515,0)</f>
        <v>0</v>
      </c>
      <c r="BJ515" s="24" t="s">
        <v>79</v>
      </c>
      <c r="BK515" s="186">
        <f>ROUND(I515*H515,2)</f>
        <v>0</v>
      </c>
      <c r="BL515" s="24" t="s">
        <v>239</v>
      </c>
      <c r="BM515" s="24" t="s">
        <v>988</v>
      </c>
    </row>
    <row r="516" spans="2:65" s="11" customFormat="1">
      <c r="B516" s="187"/>
      <c r="D516" s="198" t="s">
        <v>138</v>
      </c>
      <c r="E516" s="196" t="s">
        <v>5</v>
      </c>
      <c r="F516" s="206" t="s">
        <v>448</v>
      </c>
      <c r="H516" s="207">
        <v>48.496000000000002</v>
      </c>
      <c r="I516" s="192"/>
      <c r="L516" s="187"/>
      <c r="M516" s="193"/>
      <c r="N516" s="194"/>
      <c r="O516" s="194"/>
      <c r="P516" s="194"/>
      <c r="Q516" s="194"/>
      <c r="R516" s="194"/>
      <c r="S516" s="194"/>
      <c r="T516" s="195"/>
      <c r="AT516" s="196" t="s">
        <v>138</v>
      </c>
      <c r="AU516" s="196" t="s">
        <v>81</v>
      </c>
      <c r="AV516" s="11" t="s">
        <v>81</v>
      </c>
      <c r="AW516" s="11" t="s">
        <v>35</v>
      </c>
      <c r="AX516" s="11" t="s">
        <v>71</v>
      </c>
      <c r="AY516" s="196" t="s">
        <v>128</v>
      </c>
    </row>
    <row r="517" spans="2:65" s="11" customFormat="1">
      <c r="B517" s="187"/>
      <c r="D517" s="198" t="s">
        <v>138</v>
      </c>
      <c r="E517" s="196" t="s">
        <v>5</v>
      </c>
      <c r="F517" s="206" t="s">
        <v>449</v>
      </c>
      <c r="H517" s="207">
        <v>60.006</v>
      </c>
      <c r="I517" s="192"/>
      <c r="L517" s="187"/>
      <c r="M517" s="193"/>
      <c r="N517" s="194"/>
      <c r="O517" s="194"/>
      <c r="P517" s="194"/>
      <c r="Q517" s="194"/>
      <c r="R517" s="194"/>
      <c r="S517" s="194"/>
      <c r="T517" s="195"/>
      <c r="AT517" s="196" t="s">
        <v>138</v>
      </c>
      <c r="AU517" s="196" t="s">
        <v>81</v>
      </c>
      <c r="AV517" s="11" t="s">
        <v>81</v>
      </c>
      <c r="AW517" s="11" t="s">
        <v>35</v>
      </c>
      <c r="AX517" s="11" t="s">
        <v>71</v>
      </c>
      <c r="AY517" s="196" t="s">
        <v>128</v>
      </c>
    </row>
    <row r="518" spans="2:65" s="13" customFormat="1">
      <c r="B518" s="208"/>
      <c r="D518" s="188" t="s">
        <v>138</v>
      </c>
      <c r="E518" s="209" t="s">
        <v>5</v>
      </c>
      <c r="F518" s="210" t="s">
        <v>147</v>
      </c>
      <c r="H518" s="211">
        <v>108.502</v>
      </c>
      <c r="I518" s="212"/>
      <c r="L518" s="208"/>
      <c r="M518" s="213"/>
      <c r="N518" s="214"/>
      <c r="O518" s="214"/>
      <c r="P518" s="214"/>
      <c r="Q518" s="214"/>
      <c r="R518" s="214"/>
      <c r="S518" s="214"/>
      <c r="T518" s="215"/>
      <c r="AT518" s="216" t="s">
        <v>138</v>
      </c>
      <c r="AU518" s="216" t="s">
        <v>81</v>
      </c>
      <c r="AV518" s="13" t="s">
        <v>136</v>
      </c>
      <c r="AW518" s="13" t="s">
        <v>35</v>
      </c>
      <c r="AX518" s="13" t="s">
        <v>79</v>
      </c>
      <c r="AY518" s="216" t="s">
        <v>128</v>
      </c>
    </row>
    <row r="519" spans="2:65" s="1" customFormat="1" ht="25.5" customHeight="1">
      <c r="B519" s="174"/>
      <c r="C519" s="175" t="s">
        <v>989</v>
      </c>
      <c r="D519" s="175" t="s">
        <v>131</v>
      </c>
      <c r="E519" s="176" t="s">
        <v>990</v>
      </c>
      <c r="F519" s="177" t="s">
        <v>991</v>
      </c>
      <c r="G519" s="178" t="s">
        <v>150</v>
      </c>
      <c r="H519" s="179">
        <v>1200</v>
      </c>
      <c r="I519" s="180"/>
      <c r="J519" s="181">
        <f>ROUND(I519*H519,2)</f>
        <v>0</v>
      </c>
      <c r="K519" s="177" t="s">
        <v>135</v>
      </c>
      <c r="L519" s="41"/>
      <c r="M519" s="182" t="s">
        <v>5</v>
      </c>
      <c r="N519" s="183" t="s">
        <v>42</v>
      </c>
      <c r="O519" s="42"/>
      <c r="P519" s="184">
        <f>O519*H519</f>
        <v>0</v>
      </c>
      <c r="Q519" s="184">
        <v>1.2999999999999999E-4</v>
      </c>
      <c r="R519" s="184">
        <f>Q519*H519</f>
        <v>0.156</v>
      </c>
      <c r="S519" s="184">
        <v>0</v>
      </c>
      <c r="T519" s="185">
        <f>S519*H519</f>
        <v>0</v>
      </c>
      <c r="AR519" s="24" t="s">
        <v>239</v>
      </c>
      <c r="AT519" s="24" t="s">
        <v>131</v>
      </c>
      <c r="AU519" s="24" t="s">
        <v>81</v>
      </c>
      <c r="AY519" s="24" t="s">
        <v>128</v>
      </c>
      <c r="BE519" s="186">
        <f>IF(N519="základní",J519,0)</f>
        <v>0</v>
      </c>
      <c r="BF519" s="186">
        <f>IF(N519="snížená",J519,0)</f>
        <v>0</v>
      </c>
      <c r="BG519" s="186">
        <f>IF(N519="zákl. přenesená",J519,0)</f>
        <v>0</v>
      </c>
      <c r="BH519" s="186">
        <f>IF(N519="sníž. přenesená",J519,0)</f>
        <v>0</v>
      </c>
      <c r="BI519" s="186">
        <f>IF(N519="nulová",J519,0)</f>
        <v>0</v>
      </c>
      <c r="BJ519" s="24" t="s">
        <v>79</v>
      </c>
      <c r="BK519" s="186">
        <f>ROUND(I519*H519,2)</f>
        <v>0</v>
      </c>
      <c r="BL519" s="24" t="s">
        <v>239</v>
      </c>
      <c r="BM519" s="24" t="s">
        <v>992</v>
      </c>
    </row>
    <row r="520" spans="2:65" s="10" customFormat="1" ht="37.35" customHeight="1">
      <c r="B520" s="160"/>
      <c r="D520" s="161" t="s">
        <v>70</v>
      </c>
      <c r="E520" s="162" t="s">
        <v>507</v>
      </c>
      <c r="F520" s="162" t="s">
        <v>993</v>
      </c>
      <c r="I520" s="163"/>
      <c r="J520" s="164">
        <f>BK520</f>
        <v>0</v>
      </c>
      <c r="L520" s="160"/>
      <c r="M520" s="165"/>
      <c r="N520" s="166"/>
      <c r="O520" s="166"/>
      <c r="P520" s="167">
        <f>P521</f>
        <v>0</v>
      </c>
      <c r="Q520" s="166"/>
      <c r="R520" s="167">
        <f>R521</f>
        <v>0</v>
      </c>
      <c r="S520" s="166"/>
      <c r="T520" s="168">
        <f>T521</f>
        <v>0</v>
      </c>
      <c r="AR520" s="161" t="s">
        <v>129</v>
      </c>
      <c r="AT520" s="169" t="s">
        <v>70</v>
      </c>
      <c r="AU520" s="169" t="s">
        <v>71</v>
      </c>
      <c r="AY520" s="161" t="s">
        <v>128</v>
      </c>
      <c r="BK520" s="170">
        <f>BK521</f>
        <v>0</v>
      </c>
    </row>
    <row r="521" spans="2:65" s="10" customFormat="1" ht="19.899999999999999" customHeight="1">
      <c r="B521" s="160"/>
      <c r="D521" s="171" t="s">
        <v>70</v>
      </c>
      <c r="E521" s="172" t="s">
        <v>994</v>
      </c>
      <c r="F521" s="172" t="s">
        <v>995</v>
      </c>
      <c r="I521" s="163"/>
      <c r="J521" s="173">
        <f>BK521</f>
        <v>0</v>
      </c>
      <c r="L521" s="160"/>
      <c r="M521" s="165"/>
      <c r="N521" s="166"/>
      <c r="O521" s="166"/>
      <c r="P521" s="167">
        <f>P522</f>
        <v>0</v>
      </c>
      <c r="Q521" s="166"/>
      <c r="R521" s="167">
        <f>R522</f>
        <v>0</v>
      </c>
      <c r="S521" s="166"/>
      <c r="T521" s="168">
        <f>T522</f>
        <v>0</v>
      </c>
      <c r="AR521" s="161" t="s">
        <v>129</v>
      </c>
      <c r="AT521" s="169" t="s">
        <v>70</v>
      </c>
      <c r="AU521" s="169" t="s">
        <v>79</v>
      </c>
      <c r="AY521" s="161" t="s">
        <v>128</v>
      </c>
      <c r="BK521" s="170">
        <f>BK522</f>
        <v>0</v>
      </c>
    </row>
    <row r="522" spans="2:65" s="1" customFormat="1" ht="16.5" customHeight="1">
      <c r="B522" s="174"/>
      <c r="C522" s="175" t="s">
        <v>996</v>
      </c>
      <c r="D522" s="175" t="s">
        <v>131</v>
      </c>
      <c r="E522" s="176" t="s">
        <v>997</v>
      </c>
      <c r="F522" s="177" t="s">
        <v>998</v>
      </c>
      <c r="G522" s="178" t="s">
        <v>656</v>
      </c>
      <c r="H522" s="179">
        <v>1</v>
      </c>
      <c r="I522" s="180"/>
      <c r="J522" s="181">
        <f>ROUND(I522*H522,2)</f>
        <v>0</v>
      </c>
      <c r="K522" s="177" t="s">
        <v>5</v>
      </c>
      <c r="L522" s="41"/>
      <c r="M522" s="182" t="s">
        <v>5</v>
      </c>
      <c r="N522" s="183" t="s">
        <v>42</v>
      </c>
      <c r="O522" s="42"/>
      <c r="P522" s="184">
        <f>O522*H522</f>
        <v>0</v>
      </c>
      <c r="Q522" s="184">
        <v>0</v>
      </c>
      <c r="R522" s="184">
        <f>Q522*H522</f>
        <v>0</v>
      </c>
      <c r="S522" s="184">
        <v>0</v>
      </c>
      <c r="T522" s="185">
        <f>S522*H522</f>
        <v>0</v>
      </c>
      <c r="AR522" s="24" t="s">
        <v>765</v>
      </c>
      <c r="AT522" s="24" t="s">
        <v>131</v>
      </c>
      <c r="AU522" s="24" t="s">
        <v>81</v>
      </c>
      <c r="AY522" s="24" t="s">
        <v>128</v>
      </c>
      <c r="BE522" s="186">
        <f>IF(N522="základní",J522,0)</f>
        <v>0</v>
      </c>
      <c r="BF522" s="186">
        <f>IF(N522="snížená",J522,0)</f>
        <v>0</v>
      </c>
      <c r="BG522" s="186">
        <f>IF(N522="zákl. přenesená",J522,0)</f>
        <v>0</v>
      </c>
      <c r="BH522" s="186">
        <f>IF(N522="sníž. přenesená",J522,0)</f>
        <v>0</v>
      </c>
      <c r="BI522" s="186">
        <f>IF(N522="nulová",J522,0)</f>
        <v>0</v>
      </c>
      <c r="BJ522" s="24" t="s">
        <v>79</v>
      </c>
      <c r="BK522" s="186">
        <f>ROUND(I522*H522,2)</f>
        <v>0</v>
      </c>
      <c r="BL522" s="24" t="s">
        <v>765</v>
      </c>
      <c r="BM522" s="24" t="s">
        <v>999</v>
      </c>
    </row>
    <row r="523" spans="2:65" s="10" customFormat="1" ht="37.35" customHeight="1">
      <c r="B523" s="160"/>
      <c r="D523" s="171" t="s">
        <v>70</v>
      </c>
      <c r="E523" s="228" t="s">
        <v>388</v>
      </c>
      <c r="F523" s="228" t="s">
        <v>389</v>
      </c>
      <c r="I523" s="163"/>
      <c r="J523" s="229">
        <f>BK523</f>
        <v>0</v>
      </c>
      <c r="L523" s="160"/>
      <c r="M523" s="165"/>
      <c r="N523" s="166"/>
      <c r="O523" s="166"/>
      <c r="P523" s="167">
        <f>SUM(P524:P525)</f>
        <v>0</v>
      </c>
      <c r="Q523" s="166"/>
      <c r="R523" s="167">
        <f>SUM(R524:R525)</f>
        <v>0</v>
      </c>
      <c r="S523" s="166"/>
      <c r="T523" s="168">
        <f>SUM(T524:T525)</f>
        <v>0</v>
      </c>
      <c r="AR523" s="161" t="s">
        <v>136</v>
      </c>
      <c r="AT523" s="169" t="s">
        <v>70</v>
      </c>
      <c r="AU523" s="169" t="s">
        <v>71</v>
      </c>
      <c r="AY523" s="161" t="s">
        <v>128</v>
      </c>
      <c r="BK523" s="170">
        <f>SUM(BK524:BK525)</f>
        <v>0</v>
      </c>
    </row>
    <row r="524" spans="2:65" s="1" customFormat="1" ht="16.5" customHeight="1">
      <c r="B524" s="174"/>
      <c r="C524" s="175" t="s">
        <v>1000</v>
      </c>
      <c r="D524" s="175" t="s">
        <v>131</v>
      </c>
      <c r="E524" s="176" t="s">
        <v>391</v>
      </c>
      <c r="F524" s="177" t="s">
        <v>392</v>
      </c>
      <c r="G524" s="178" t="s">
        <v>393</v>
      </c>
      <c r="H524" s="179">
        <v>40</v>
      </c>
      <c r="I524" s="180"/>
      <c r="J524" s="181">
        <f>ROUND(I524*H524,2)</f>
        <v>0</v>
      </c>
      <c r="K524" s="177" t="s">
        <v>135</v>
      </c>
      <c r="L524" s="41"/>
      <c r="M524" s="182" t="s">
        <v>5</v>
      </c>
      <c r="N524" s="183" t="s">
        <v>42</v>
      </c>
      <c r="O524" s="42"/>
      <c r="P524" s="184">
        <f>O524*H524</f>
        <v>0</v>
      </c>
      <c r="Q524" s="184">
        <v>0</v>
      </c>
      <c r="R524" s="184">
        <f>Q524*H524</f>
        <v>0</v>
      </c>
      <c r="S524" s="184">
        <v>0</v>
      </c>
      <c r="T524" s="185">
        <f>S524*H524</f>
        <v>0</v>
      </c>
      <c r="AR524" s="24" t="s">
        <v>394</v>
      </c>
      <c r="AT524" s="24" t="s">
        <v>131</v>
      </c>
      <c r="AU524" s="24" t="s">
        <v>79</v>
      </c>
      <c r="AY524" s="24" t="s">
        <v>128</v>
      </c>
      <c r="BE524" s="186">
        <f>IF(N524="základní",J524,0)</f>
        <v>0</v>
      </c>
      <c r="BF524" s="186">
        <f>IF(N524="snížená",J524,0)</f>
        <v>0</v>
      </c>
      <c r="BG524" s="186">
        <f>IF(N524="zákl. přenesená",J524,0)</f>
        <v>0</v>
      </c>
      <c r="BH524" s="186">
        <f>IF(N524="sníž. přenesená",J524,0)</f>
        <v>0</v>
      </c>
      <c r="BI524" s="186">
        <f>IF(N524="nulová",J524,0)</f>
        <v>0</v>
      </c>
      <c r="BJ524" s="24" t="s">
        <v>79</v>
      </c>
      <c r="BK524" s="186">
        <f>ROUND(I524*H524,2)</f>
        <v>0</v>
      </c>
      <c r="BL524" s="24" t="s">
        <v>394</v>
      </c>
      <c r="BM524" s="24" t="s">
        <v>1001</v>
      </c>
    </row>
    <row r="525" spans="2:65" s="11" customFormat="1">
      <c r="B525" s="187"/>
      <c r="D525" s="198" t="s">
        <v>138</v>
      </c>
      <c r="E525" s="196" t="s">
        <v>5</v>
      </c>
      <c r="F525" s="206" t="s">
        <v>1002</v>
      </c>
      <c r="H525" s="207">
        <v>40</v>
      </c>
      <c r="I525" s="192"/>
      <c r="L525" s="187"/>
      <c r="M525" s="193"/>
      <c r="N525" s="194"/>
      <c r="O525" s="194"/>
      <c r="P525" s="194"/>
      <c r="Q525" s="194"/>
      <c r="R525" s="194"/>
      <c r="S525" s="194"/>
      <c r="T525" s="195"/>
      <c r="AT525" s="196" t="s">
        <v>138</v>
      </c>
      <c r="AU525" s="196" t="s">
        <v>79</v>
      </c>
      <c r="AV525" s="11" t="s">
        <v>81</v>
      </c>
      <c r="AW525" s="11" t="s">
        <v>35</v>
      </c>
      <c r="AX525" s="11" t="s">
        <v>79</v>
      </c>
      <c r="AY525" s="196" t="s">
        <v>128</v>
      </c>
    </row>
    <row r="526" spans="2:65" s="10" customFormat="1" ht="37.35" customHeight="1">
      <c r="B526" s="160"/>
      <c r="D526" s="171" t="s">
        <v>70</v>
      </c>
      <c r="E526" s="228" t="s">
        <v>1003</v>
      </c>
      <c r="F526" s="228" t="s">
        <v>1004</v>
      </c>
      <c r="I526" s="163"/>
      <c r="J526" s="229">
        <f>BK526</f>
        <v>0</v>
      </c>
      <c r="L526" s="160"/>
      <c r="M526" s="165"/>
      <c r="N526" s="166"/>
      <c r="O526" s="166"/>
      <c r="P526" s="167">
        <f>P527</f>
        <v>0</v>
      </c>
      <c r="Q526" s="166"/>
      <c r="R526" s="167">
        <f>R527</f>
        <v>0</v>
      </c>
      <c r="S526" s="166"/>
      <c r="T526" s="168">
        <f>T527</f>
        <v>0</v>
      </c>
      <c r="AR526" s="161" t="s">
        <v>136</v>
      </c>
      <c r="AT526" s="169" t="s">
        <v>70</v>
      </c>
      <c r="AU526" s="169" t="s">
        <v>71</v>
      </c>
      <c r="AY526" s="161" t="s">
        <v>128</v>
      </c>
      <c r="BK526" s="170">
        <f>BK527</f>
        <v>0</v>
      </c>
    </row>
    <row r="527" spans="2:65" s="1" customFormat="1" ht="16.5" customHeight="1">
      <c r="B527" s="174"/>
      <c r="C527" s="175" t="s">
        <v>1005</v>
      </c>
      <c r="D527" s="175" t="s">
        <v>131</v>
      </c>
      <c r="E527" s="176" t="s">
        <v>1006</v>
      </c>
      <c r="F527" s="177" t="s">
        <v>1007</v>
      </c>
      <c r="G527" s="178" t="s">
        <v>790</v>
      </c>
      <c r="H527" s="179">
        <v>16</v>
      </c>
      <c r="I527" s="180"/>
      <c r="J527" s="181">
        <f>ROUND(I527*H527,2)</f>
        <v>0</v>
      </c>
      <c r="K527" s="177" t="s">
        <v>5</v>
      </c>
      <c r="L527" s="41"/>
      <c r="M527" s="182" t="s">
        <v>5</v>
      </c>
      <c r="N527" s="183" t="s">
        <v>42</v>
      </c>
      <c r="O527" s="42"/>
      <c r="P527" s="184">
        <f>O527*H527</f>
        <v>0</v>
      </c>
      <c r="Q527" s="184">
        <v>0</v>
      </c>
      <c r="R527" s="184">
        <f>Q527*H527</f>
        <v>0</v>
      </c>
      <c r="S527" s="184">
        <v>0</v>
      </c>
      <c r="T527" s="185">
        <f>S527*H527</f>
        <v>0</v>
      </c>
      <c r="AR527" s="24" t="s">
        <v>394</v>
      </c>
      <c r="AT527" s="24" t="s">
        <v>131</v>
      </c>
      <c r="AU527" s="24" t="s">
        <v>79</v>
      </c>
      <c r="AY527" s="24" t="s">
        <v>128</v>
      </c>
      <c r="BE527" s="186">
        <f>IF(N527="základní",J527,0)</f>
        <v>0</v>
      </c>
      <c r="BF527" s="186">
        <f>IF(N527="snížená",J527,0)</f>
        <v>0</v>
      </c>
      <c r="BG527" s="186">
        <f>IF(N527="zákl. přenesená",J527,0)</f>
        <v>0</v>
      </c>
      <c r="BH527" s="186">
        <f>IF(N527="sníž. přenesená",J527,0)</f>
        <v>0</v>
      </c>
      <c r="BI527" s="186">
        <f>IF(N527="nulová",J527,0)</f>
        <v>0</v>
      </c>
      <c r="BJ527" s="24" t="s">
        <v>79</v>
      </c>
      <c r="BK527" s="186">
        <f>ROUND(I527*H527,2)</f>
        <v>0</v>
      </c>
      <c r="BL527" s="24" t="s">
        <v>394</v>
      </c>
      <c r="BM527" s="24" t="s">
        <v>1008</v>
      </c>
    </row>
    <row r="528" spans="2:65" s="10" customFormat="1" ht="37.35" customHeight="1">
      <c r="B528" s="160"/>
      <c r="D528" s="161" t="s">
        <v>70</v>
      </c>
      <c r="E528" s="162" t="s">
        <v>1009</v>
      </c>
      <c r="F528" s="162" t="s">
        <v>1010</v>
      </c>
      <c r="I528" s="163"/>
      <c r="J528" s="164">
        <f>BK528</f>
        <v>0</v>
      </c>
      <c r="L528" s="160"/>
      <c r="M528" s="165"/>
      <c r="N528" s="166"/>
      <c r="O528" s="166"/>
      <c r="P528" s="167">
        <f>P529+P531+P533+P535</f>
        <v>0</v>
      </c>
      <c r="Q528" s="166"/>
      <c r="R528" s="167">
        <f>R529+R531+R533+R535</f>
        <v>0</v>
      </c>
      <c r="S528" s="166"/>
      <c r="T528" s="168">
        <f>T529+T531+T533+T535</f>
        <v>0</v>
      </c>
      <c r="AR528" s="161" t="s">
        <v>163</v>
      </c>
      <c r="AT528" s="169" t="s">
        <v>70</v>
      </c>
      <c r="AU528" s="169" t="s">
        <v>71</v>
      </c>
      <c r="AY528" s="161" t="s">
        <v>128</v>
      </c>
      <c r="BK528" s="170">
        <f>BK529+BK531+BK533+BK535</f>
        <v>0</v>
      </c>
    </row>
    <row r="529" spans="2:65" s="10" customFormat="1" ht="19.899999999999999" customHeight="1">
      <c r="B529" s="160"/>
      <c r="D529" s="171" t="s">
        <v>70</v>
      </c>
      <c r="E529" s="172" t="s">
        <v>1011</v>
      </c>
      <c r="F529" s="172" t="s">
        <v>1012</v>
      </c>
      <c r="I529" s="163"/>
      <c r="J529" s="173">
        <f>BK529</f>
        <v>0</v>
      </c>
      <c r="L529" s="160"/>
      <c r="M529" s="165"/>
      <c r="N529" s="166"/>
      <c r="O529" s="166"/>
      <c r="P529" s="167">
        <f>P530</f>
        <v>0</v>
      </c>
      <c r="Q529" s="166"/>
      <c r="R529" s="167">
        <f>R530</f>
        <v>0</v>
      </c>
      <c r="S529" s="166"/>
      <c r="T529" s="168">
        <f>T530</f>
        <v>0</v>
      </c>
      <c r="AR529" s="161" t="s">
        <v>163</v>
      </c>
      <c r="AT529" s="169" t="s">
        <v>70</v>
      </c>
      <c r="AU529" s="169" t="s">
        <v>79</v>
      </c>
      <c r="AY529" s="161" t="s">
        <v>128</v>
      </c>
      <c r="BK529" s="170">
        <f>BK530</f>
        <v>0</v>
      </c>
    </row>
    <row r="530" spans="2:65" s="1" customFormat="1" ht="25.5" customHeight="1">
      <c r="B530" s="174"/>
      <c r="C530" s="175" t="s">
        <v>1013</v>
      </c>
      <c r="D530" s="175" t="s">
        <v>131</v>
      </c>
      <c r="E530" s="176" t="s">
        <v>1014</v>
      </c>
      <c r="F530" s="177" t="s">
        <v>1015</v>
      </c>
      <c r="G530" s="178" t="s">
        <v>656</v>
      </c>
      <c r="H530" s="179">
        <v>1</v>
      </c>
      <c r="I530" s="180"/>
      <c r="J530" s="181">
        <f>ROUND(I530*H530,2)</f>
        <v>0</v>
      </c>
      <c r="K530" s="177" t="s">
        <v>135</v>
      </c>
      <c r="L530" s="41"/>
      <c r="M530" s="182" t="s">
        <v>5</v>
      </c>
      <c r="N530" s="183" t="s">
        <v>42</v>
      </c>
      <c r="O530" s="42"/>
      <c r="P530" s="184">
        <f>O530*H530</f>
        <v>0</v>
      </c>
      <c r="Q530" s="184">
        <v>0</v>
      </c>
      <c r="R530" s="184">
        <f>Q530*H530</f>
        <v>0</v>
      </c>
      <c r="S530" s="184">
        <v>0</v>
      </c>
      <c r="T530" s="185">
        <f>S530*H530</f>
        <v>0</v>
      </c>
      <c r="AR530" s="24" t="s">
        <v>1016</v>
      </c>
      <c r="AT530" s="24" t="s">
        <v>131</v>
      </c>
      <c r="AU530" s="24" t="s">
        <v>81</v>
      </c>
      <c r="AY530" s="24" t="s">
        <v>128</v>
      </c>
      <c r="BE530" s="186">
        <f>IF(N530="základní",J530,0)</f>
        <v>0</v>
      </c>
      <c r="BF530" s="186">
        <f>IF(N530="snížená",J530,0)</f>
        <v>0</v>
      </c>
      <c r="BG530" s="186">
        <f>IF(N530="zákl. přenesená",J530,0)</f>
        <v>0</v>
      </c>
      <c r="BH530" s="186">
        <f>IF(N530="sníž. přenesená",J530,0)</f>
        <v>0</v>
      </c>
      <c r="BI530" s="186">
        <f>IF(N530="nulová",J530,0)</f>
        <v>0</v>
      </c>
      <c r="BJ530" s="24" t="s">
        <v>79</v>
      </c>
      <c r="BK530" s="186">
        <f>ROUND(I530*H530,2)</f>
        <v>0</v>
      </c>
      <c r="BL530" s="24" t="s">
        <v>1016</v>
      </c>
      <c r="BM530" s="24" t="s">
        <v>1017</v>
      </c>
    </row>
    <row r="531" spans="2:65" s="10" customFormat="1" ht="29.85" customHeight="1">
      <c r="B531" s="160"/>
      <c r="D531" s="171" t="s">
        <v>70</v>
      </c>
      <c r="E531" s="172" t="s">
        <v>1018</v>
      </c>
      <c r="F531" s="172" t="s">
        <v>1019</v>
      </c>
      <c r="I531" s="163"/>
      <c r="J531" s="173">
        <f>BK531</f>
        <v>0</v>
      </c>
      <c r="L531" s="160"/>
      <c r="M531" s="165"/>
      <c r="N531" s="166"/>
      <c r="O531" s="166"/>
      <c r="P531" s="167">
        <f>P532</f>
        <v>0</v>
      </c>
      <c r="Q531" s="166"/>
      <c r="R531" s="167">
        <f>R532</f>
        <v>0</v>
      </c>
      <c r="S531" s="166"/>
      <c r="T531" s="168">
        <f>T532</f>
        <v>0</v>
      </c>
      <c r="AR531" s="161" t="s">
        <v>163</v>
      </c>
      <c r="AT531" s="169" t="s">
        <v>70</v>
      </c>
      <c r="AU531" s="169" t="s">
        <v>79</v>
      </c>
      <c r="AY531" s="161" t="s">
        <v>128</v>
      </c>
      <c r="BK531" s="170">
        <f>BK532</f>
        <v>0</v>
      </c>
    </row>
    <row r="532" spans="2:65" s="1" customFormat="1" ht="16.5" customHeight="1">
      <c r="B532" s="174"/>
      <c r="C532" s="175" t="s">
        <v>1020</v>
      </c>
      <c r="D532" s="175" t="s">
        <v>131</v>
      </c>
      <c r="E532" s="176" t="s">
        <v>1021</v>
      </c>
      <c r="F532" s="177" t="s">
        <v>1022</v>
      </c>
      <c r="G532" s="178" t="s">
        <v>656</v>
      </c>
      <c r="H532" s="179">
        <v>1</v>
      </c>
      <c r="I532" s="180"/>
      <c r="J532" s="181">
        <f>ROUND(I532*H532,2)</f>
        <v>0</v>
      </c>
      <c r="K532" s="177" t="s">
        <v>135</v>
      </c>
      <c r="L532" s="41"/>
      <c r="M532" s="182" t="s">
        <v>5</v>
      </c>
      <c r="N532" s="183" t="s">
        <v>42</v>
      </c>
      <c r="O532" s="42"/>
      <c r="P532" s="184">
        <f>O532*H532</f>
        <v>0</v>
      </c>
      <c r="Q532" s="184">
        <v>0</v>
      </c>
      <c r="R532" s="184">
        <f>Q532*H532</f>
        <v>0</v>
      </c>
      <c r="S532" s="184">
        <v>0</v>
      </c>
      <c r="T532" s="185">
        <f>S532*H532</f>
        <v>0</v>
      </c>
      <c r="AR532" s="24" t="s">
        <v>1016</v>
      </c>
      <c r="AT532" s="24" t="s">
        <v>131</v>
      </c>
      <c r="AU532" s="24" t="s">
        <v>81</v>
      </c>
      <c r="AY532" s="24" t="s">
        <v>128</v>
      </c>
      <c r="BE532" s="186">
        <f>IF(N532="základní",J532,0)</f>
        <v>0</v>
      </c>
      <c r="BF532" s="186">
        <f>IF(N532="snížená",J532,0)</f>
        <v>0</v>
      </c>
      <c r="BG532" s="186">
        <f>IF(N532="zákl. přenesená",J532,0)</f>
        <v>0</v>
      </c>
      <c r="BH532" s="186">
        <f>IF(N532="sníž. přenesená",J532,0)</f>
        <v>0</v>
      </c>
      <c r="BI532" s="186">
        <f>IF(N532="nulová",J532,0)</f>
        <v>0</v>
      </c>
      <c r="BJ532" s="24" t="s">
        <v>79</v>
      </c>
      <c r="BK532" s="186">
        <f>ROUND(I532*H532,2)</f>
        <v>0</v>
      </c>
      <c r="BL532" s="24" t="s">
        <v>1016</v>
      </c>
      <c r="BM532" s="24" t="s">
        <v>1023</v>
      </c>
    </row>
    <row r="533" spans="2:65" s="10" customFormat="1" ht="29.85" customHeight="1">
      <c r="B533" s="160"/>
      <c r="D533" s="171" t="s">
        <v>70</v>
      </c>
      <c r="E533" s="172" t="s">
        <v>1024</v>
      </c>
      <c r="F533" s="172" t="s">
        <v>1025</v>
      </c>
      <c r="I533" s="163"/>
      <c r="J533" s="173">
        <f>BK533</f>
        <v>0</v>
      </c>
      <c r="L533" s="160"/>
      <c r="M533" s="165"/>
      <c r="N533" s="166"/>
      <c r="O533" s="166"/>
      <c r="P533" s="167">
        <f>P534</f>
        <v>0</v>
      </c>
      <c r="Q533" s="166"/>
      <c r="R533" s="167">
        <f>R534</f>
        <v>0</v>
      </c>
      <c r="S533" s="166"/>
      <c r="T533" s="168">
        <f>T534</f>
        <v>0</v>
      </c>
      <c r="AR533" s="161" t="s">
        <v>163</v>
      </c>
      <c r="AT533" s="169" t="s">
        <v>70</v>
      </c>
      <c r="AU533" s="169" t="s">
        <v>79</v>
      </c>
      <c r="AY533" s="161" t="s">
        <v>128</v>
      </c>
      <c r="BK533" s="170">
        <f>BK534</f>
        <v>0</v>
      </c>
    </row>
    <row r="534" spans="2:65" s="1" customFormat="1" ht="16.5" customHeight="1">
      <c r="B534" s="174"/>
      <c r="C534" s="175" t="s">
        <v>1026</v>
      </c>
      <c r="D534" s="175" t="s">
        <v>131</v>
      </c>
      <c r="E534" s="176" t="s">
        <v>1027</v>
      </c>
      <c r="F534" s="177" t="s">
        <v>1028</v>
      </c>
      <c r="G534" s="178" t="s">
        <v>656</v>
      </c>
      <c r="H534" s="179">
        <v>1</v>
      </c>
      <c r="I534" s="180"/>
      <c r="J534" s="181">
        <f>ROUND(I534*H534,2)</f>
        <v>0</v>
      </c>
      <c r="K534" s="177" t="s">
        <v>135</v>
      </c>
      <c r="L534" s="41"/>
      <c r="M534" s="182" t="s">
        <v>5</v>
      </c>
      <c r="N534" s="183" t="s">
        <v>42</v>
      </c>
      <c r="O534" s="42"/>
      <c r="P534" s="184">
        <f>O534*H534</f>
        <v>0</v>
      </c>
      <c r="Q534" s="184">
        <v>0</v>
      </c>
      <c r="R534" s="184">
        <f>Q534*H534</f>
        <v>0</v>
      </c>
      <c r="S534" s="184">
        <v>0</v>
      </c>
      <c r="T534" s="185">
        <f>S534*H534</f>
        <v>0</v>
      </c>
      <c r="AR534" s="24" t="s">
        <v>1016</v>
      </c>
      <c r="AT534" s="24" t="s">
        <v>131</v>
      </c>
      <c r="AU534" s="24" t="s">
        <v>81</v>
      </c>
      <c r="AY534" s="24" t="s">
        <v>128</v>
      </c>
      <c r="BE534" s="186">
        <f>IF(N534="základní",J534,0)</f>
        <v>0</v>
      </c>
      <c r="BF534" s="186">
        <f>IF(N534="snížená",J534,0)</f>
        <v>0</v>
      </c>
      <c r="BG534" s="186">
        <f>IF(N534="zákl. přenesená",J534,0)</f>
        <v>0</v>
      </c>
      <c r="BH534" s="186">
        <f>IF(N534="sníž. přenesená",J534,0)</f>
        <v>0</v>
      </c>
      <c r="BI534" s="186">
        <f>IF(N534="nulová",J534,0)</f>
        <v>0</v>
      </c>
      <c r="BJ534" s="24" t="s">
        <v>79</v>
      </c>
      <c r="BK534" s="186">
        <f>ROUND(I534*H534,2)</f>
        <v>0</v>
      </c>
      <c r="BL534" s="24" t="s">
        <v>1016</v>
      </c>
      <c r="BM534" s="24" t="s">
        <v>1029</v>
      </c>
    </row>
    <row r="535" spans="2:65" s="10" customFormat="1" ht="29.85" customHeight="1">
      <c r="B535" s="160"/>
      <c r="D535" s="171" t="s">
        <v>70</v>
      </c>
      <c r="E535" s="172" t="s">
        <v>1030</v>
      </c>
      <c r="F535" s="172" t="s">
        <v>1031</v>
      </c>
      <c r="I535" s="163"/>
      <c r="J535" s="173">
        <f>BK535</f>
        <v>0</v>
      </c>
      <c r="L535" s="160"/>
      <c r="M535" s="165"/>
      <c r="N535" s="166"/>
      <c r="O535" s="166"/>
      <c r="P535" s="167">
        <f>SUM(P536:P537)</f>
        <v>0</v>
      </c>
      <c r="Q535" s="166"/>
      <c r="R535" s="167">
        <f>SUM(R536:R537)</f>
        <v>0</v>
      </c>
      <c r="S535" s="166"/>
      <c r="T535" s="168">
        <f>SUM(T536:T537)</f>
        <v>0</v>
      </c>
      <c r="AR535" s="161" t="s">
        <v>163</v>
      </c>
      <c r="AT535" s="169" t="s">
        <v>70</v>
      </c>
      <c r="AU535" s="169" t="s">
        <v>79</v>
      </c>
      <c r="AY535" s="161" t="s">
        <v>128</v>
      </c>
      <c r="BK535" s="170">
        <f>SUM(BK536:BK537)</f>
        <v>0</v>
      </c>
    </row>
    <row r="536" spans="2:65" s="1" customFormat="1" ht="16.5" customHeight="1">
      <c r="B536" s="174"/>
      <c r="C536" s="175" t="s">
        <v>1032</v>
      </c>
      <c r="D536" s="175" t="s">
        <v>131</v>
      </c>
      <c r="E536" s="176" t="s">
        <v>1033</v>
      </c>
      <c r="F536" s="177" t="s">
        <v>1034</v>
      </c>
      <c r="G536" s="178" t="s">
        <v>656</v>
      </c>
      <c r="H536" s="179">
        <v>1</v>
      </c>
      <c r="I536" s="180"/>
      <c r="J536" s="181">
        <f>ROUND(I536*H536,2)</f>
        <v>0</v>
      </c>
      <c r="K536" s="177" t="s">
        <v>135</v>
      </c>
      <c r="L536" s="41"/>
      <c r="M536" s="182" t="s">
        <v>5</v>
      </c>
      <c r="N536" s="183" t="s">
        <v>42</v>
      </c>
      <c r="O536" s="42"/>
      <c r="P536" s="184">
        <f>O536*H536</f>
        <v>0</v>
      </c>
      <c r="Q536" s="184">
        <v>0</v>
      </c>
      <c r="R536" s="184">
        <f>Q536*H536</f>
        <v>0</v>
      </c>
      <c r="S536" s="184">
        <v>0</v>
      </c>
      <c r="T536" s="185">
        <f>S536*H536</f>
        <v>0</v>
      </c>
      <c r="AR536" s="24" t="s">
        <v>1016</v>
      </c>
      <c r="AT536" s="24" t="s">
        <v>131</v>
      </c>
      <c r="AU536" s="24" t="s">
        <v>81</v>
      </c>
      <c r="AY536" s="24" t="s">
        <v>128</v>
      </c>
      <c r="BE536" s="186">
        <f>IF(N536="základní",J536,0)</f>
        <v>0</v>
      </c>
      <c r="BF536" s="186">
        <f>IF(N536="snížená",J536,0)</f>
        <v>0</v>
      </c>
      <c r="BG536" s="186">
        <f>IF(N536="zákl. přenesená",J536,0)</f>
        <v>0</v>
      </c>
      <c r="BH536" s="186">
        <f>IF(N536="sníž. přenesená",J536,0)</f>
        <v>0</v>
      </c>
      <c r="BI536" s="186">
        <f>IF(N536="nulová",J536,0)</f>
        <v>0</v>
      </c>
      <c r="BJ536" s="24" t="s">
        <v>79</v>
      </c>
      <c r="BK536" s="186">
        <f>ROUND(I536*H536,2)</f>
        <v>0</v>
      </c>
      <c r="BL536" s="24" t="s">
        <v>1016</v>
      </c>
      <c r="BM536" s="24" t="s">
        <v>1035</v>
      </c>
    </row>
    <row r="537" spans="2:65" s="11" customFormat="1">
      <c r="B537" s="187"/>
      <c r="D537" s="198" t="s">
        <v>138</v>
      </c>
      <c r="E537" s="196" t="s">
        <v>5</v>
      </c>
      <c r="F537" s="206" t="s">
        <v>1036</v>
      </c>
      <c r="H537" s="207">
        <v>1</v>
      </c>
      <c r="I537" s="192"/>
      <c r="L537" s="187"/>
      <c r="M537" s="230"/>
      <c r="N537" s="231"/>
      <c r="O537" s="231"/>
      <c r="P537" s="231"/>
      <c r="Q537" s="231"/>
      <c r="R537" s="231"/>
      <c r="S537" s="231"/>
      <c r="T537" s="232"/>
      <c r="AT537" s="196" t="s">
        <v>138</v>
      </c>
      <c r="AU537" s="196" t="s">
        <v>81</v>
      </c>
      <c r="AV537" s="11" t="s">
        <v>81</v>
      </c>
      <c r="AW537" s="11" t="s">
        <v>35</v>
      </c>
      <c r="AX537" s="11" t="s">
        <v>79</v>
      </c>
      <c r="AY537" s="196" t="s">
        <v>128</v>
      </c>
    </row>
    <row r="538" spans="2:65" s="1" customFormat="1" ht="6.95" customHeight="1">
      <c r="B538" s="56"/>
      <c r="C538" s="57"/>
      <c r="D538" s="57"/>
      <c r="E538" s="57"/>
      <c r="F538" s="57"/>
      <c r="G538" s="57"/>
      <c r="H538" s="57"/>
      <c r="I538" s="127"/>
      <c r="J538" s="57"/>
      <c r="K538" s="57"/>
      <c r="L538" s="41"/>
    </row>
  </sheetData>
  <autoFilter ref="C103:K537"/>
  <mergeCells count="10">
    <mergeCell ref="J51:J52"/>
    <mergeCell ref="E94:H94"/>
    <mergeCell ref="E96:H9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4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99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00"/>
      <c r="C1" s="100"/>
      <c r="D1" s="101" t="s">
        <v>1</v>
      </c>
      <c r="E1" s="100"/>
      <c r="F1" s="102" t="s">
        <v>88</v>
      </c>
      <c r="G1" s="370" t="s">
        <v>89</v>
      </c>
      <c r="H1" s="370"/>
      <c r="I1" s="103"/>
      <c r="J1" s="102" t="s">
        <v>90</v>
      </c>
      <c r="K1" s="101" t="s">
        <v>91</v>
      </c>
      <c r="L1" s="102" t="s">
        <v>92</v>
      </c>
      <c r="M1" s="102"/>
      <c r="N1" s="102"/>
      <c r="O1" s="102"/>
      <c r="P1" s="102"/>
      <c r="Q1" s="102"/>
      <c r="R1" s="102"/>
      <c r="S1" s="102"/>
      <c r="T1" s="102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29" t="s">
        <v>8</v>
      </c>
      <c r="M2" s="330"/>
      <c r="N2" s="330"/>
      <c r="O2" s="330"/>
      <c r="P2" s="330"/>
      <c r="Q2" s="330"/>
      <c r="R2" s="330"/>
      <c r="S2" s="330"/>
      <c r="T2" s="330"/>
      <c r="U2" s="330"/>
      <c r="V2" s="330"/>
      <c r="AT2" s="24" t="s">
        <v>87</v>
      </c>
    </row>
    <row r="3" spans="1:70" ht="6.95" customHeight="1">
      <c r="B3" s="25"/>
      <c r="C3" s="26"/>
      <c r="D3" s="26"/>
      <c r="E3" s="26"/>
      <c r="F3" s="26"/>
      <c r="G3" s="26"/>
      <c r="H3" s="26"/>
      <c r="I3" s="104"/>
      <c r="J3" s="26"/>
      <c r="K3" s="27"/>
      <c r="AT3" s="24" t="s">
        <v>81</v>
      </c>
    </row>
    <row r="4" spans="1:70" ht="36.950000000000003" customHeight="1">
      <c r="B4" s="28"/>
      <c r="C4" s="29"/>
      <c r="D4" s="30" t="s">
        <v>93</v>
      </c>
      <c r="E4" s="29"/>
      <c r="F4" s="29"/>
      <c r="G4" s="29"/>
      <c r="H4" s="29"/>
      <c r="I4" s="105"/>
      <c r="J4" s="29"/>
      <c r="K4" s="31"/>
      <c r="M4" s="32" t="s">
        <v>13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05"/>
      <c r="J5" s="29"/>
      <c r="K5" s="31"/>
    </row>
    <row r="6" spans="1:70" ht="15">
      <c r="B6" s="28"/>
      <c r="C6" s="29"/>
      <c r="D6" s="37" t="s">
        <v>19</v>
      </c>
      <c r="E6" s="29"/>
      <c r="F6" s="29"/>
      <c r="G6" s="29"/>
      <c r="H6" s="29"/>
      <c r="I6" s="105"/>
      <c r="J6" s="29"/>
      <c r="K6" s="31"/>
    </row>
    <row r="7" spans="1:70" ht="16.5" customHeight="1">
      <c r="B7" s="28"/>
      <c r="C7" s="29"/>
      <c r="D7" s="29"/>
      <c r="E7" s="371" t="str">
        <f>'Rekapitulace stavby'!K6</f>
        <v>MĚLNICKÁ BOUDA - PEC P. SN.- STAVEBNÍ ÚPRAVY UBYTOVACÍ ČÁSTI</v>
      </c>
      <c r="F7" s="372"/>
      <c r="G7" s="372"/>
      <c r="H7" s="372"/>
      <c r="I7" s="105"/>
      <c r="J7" s="29"/>
      <c r="K7" s="31"/>
    </row>
    <row r="8" spans="1:70" s="1" customFormat="1" ht="15">
      <c r="B8" s="41"/>
      <c r="C8" s="42"/>
      <c r="D8" s="37" t="s">
        <v>94</v>
      </c>
      <c r="E8" s="42"/>
      <c r="F8" s="42"/>
      <c r="G8" s="42"/>
      <c r="H8" s="42"/>
      <c r="I8" s="106"/>
      <c r="J8" s="42"/>
      <c r="K8" s="45"/>
    </row>
    <row r="9" spans="1:70" s="1" customFormat="1" ht="36.950000000000003" customHeight="1">
      <c r="B9" s="41"/>
      <c r="C9" s="42"/>
      <c r="D9" s="42"/>
      <c r="E9" s="373" t="s">
        <v>1037</v>
      </c>
      <c r="F9" s="374"/>
      <c r="G9" s="374"/>
      <c r="H9" s="374"/>
      <c r="I9" s="106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06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5</v>
      </c>
      <c r="G11" s="42"/>
      <c r="H11" s="42"/>
      <c r="I11" s="107" t="s">
        <v>22</v>
      </c>
      <c r="J11" s="35" t="s">
        <v>5</v>
      </c>
      <c r="K11" s="45"/>
    </row>
    <row r="12" spans="1:70" s="1" customFormat="1" ht="14.45" customHeight="1">
      <c r="B12" s="41"/>
      <c r="C12" s="42"/>
      <c r="D12" s="37" t="s">
        <v>23</v>
      </c>
      <c r="E12" s="42"/>
      <c r="F12" s="35" t="s">
        <v>24</v>
      </c>
      <c r="G12" s="42"/>
      <c r="H12" s="42"/>
      <c r="I12" s="107" t="s">
        <v>25</v>
      </c>
      <c r="J12" s="108" t="str">
        <f>'Rekapitulace stavby'!AN8</f>
        <v>25.5.2017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06"/>
      <c r="J13" s="42"/>
      <c r="K13" s="45"/>
    </row>
    <row r="14" spans="1:70" s="1" customFormat="1" ht="14.45" customHeight="1">
      <c r="B14" s="41"/>
      <c r="C14" s="42"/>
      <c r="D14" s="37" t="s">
        <v>27</v>
      </c>
      <c r="E14" s="42"/>
      <c r="F14" s="42"/>
      <c r="G14" s="42"/>
      <c r="H14" s="42"/>
      <c r="I14" s="107" t="s">
        <v>28</v>
      </c>
      <c r="J14" s="35" t="s">
        <v>5</v>
      </c>
      <c r="K14" s="45"/>
    </row>
    <row r="15" spans="1:70" s="1" customFormat="1" ht="18" customHeight="1">
      <c r="B15" s="41"/>
      <c r="C15" s="42"/>
      <c r="D15" s="42"/>
      <c r="E15" s="35" t="s">
        <v>29</v>
      </c>
      <c r="F15" s="42"/>
      <c r="G15" s="42"/>
      <c r="H15" s="42"/>
      <c r="I15" s="107" t="s">
        <v>30</v>
      </c>
      <c r="J15" s="35" t="s">
        <v>5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06"/>
      <c r="J16" s="42"/>
      <c r="K16" s="45"/>
    </row>
    <row r="17" spans="2:11" s="1" customFormat="1" ht="14.45" customHeight="1">
      <c r="B17" s="41"/>
      <c r="C17" s="42"/>
      <c r="D17" s="37" t="s">
        <v>31</v>
      </c>
      <c r="E17" s="42"/>
      <c r="F17" s="42"/>
      <c r="G17" s="42"/>
      <c r="H17" s="42"/>
      <c r="I17" s="107" t="s">
        <v>28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07" t="s">
        <v>30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06"/>
      <c r="J19" s="42"/>
      <c r="K19" s="45"/>
    </row>
    <row r="20" spans="2:11" s="1" customFormat="1" ht="14.45" customHeight="1">
      <c r="B20" s="41"/>
      <c r="C20" s="42"/>
      <c r="D20" s="37" t="s">
        <v>33</v>
      </c>
      <c r="E20" s="42"/>
      <c r="F20" s="42"/>
      <c r="G20" s="42"/>
      <c r="H20" s="42"/>
      <c r="I20" s="107" t="s">
        <v>28</v>
      </c>
      <c r="J20" s="35" t="s">
        <v>5</v>
      </c>
      <c r="K20" s="45"/>
    </row>
    <row r="21" spans="2:11" s="1" customFormat="1" ht="18" customHeight="1">
      <c r="B21" s="41"/>
      <c r="C21" s="42"/>
      <c r="D21" s="42"/>
      <c r="E21" s="35" t="s">
        <v>34</v>
      </c>
      <c r="F21" s="42"/>
      <c r="G21" s="42"/>
      <c r="H21" s="42"/>
      <c r="I21" s="107" t="s">
        <v>30</v>
      </c>
      <c r="J21" s="35" t="s">
        <v>5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06"/>
      <c r="J22" s="42"/>
      <c r="K22" s="45"/>
    </row>
    <row r="23" spans="2:11" s="1" customFormat="1" ht="14.45" customHeight="1">
      <c r="B23" s="41"/>
      <c r="C23" s="42"/>
      <c r="D23" s="37" t="s">
        <v>36</v>
      </c>
      <c r="E23" s="42"/>
      <c r="F23" s="42"/>
      <c r="G23" s="42"/>
      <c r="H23" s="42"/>
      <c r="I23" s="106"/>
      <c r="J23" s="42"/>
      <c r="K23" s="45"/>
    </row>
    <row r="24" spans="2:11" s="6" customFormat="1" ht="16.5" customHeight="1">
      <c r="B24" s="109"/>
      <c r="C24" s="110"/>
      <c r="D24" s="110"/>
      <c r="E24" s="362" t="s">
        <v>5</v>
      </c>
      <c r="F24" s="362"/>
      <c r="G24" s="362"/>
      <c r="H24" s="362"/>
      <c r="I24" s="111"/>
      <c r="J24" s="110"/>
      <c r="K24" s="112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06"/>
      <c r="J25" s="42"/>
      <c r="K25" s="45"/>
    </row>
    <row r="26" spans="2:11" s="1" customFormat="1" ht="6.95" customHeight="1">
      <c r="B26" s="41"/>
      <c r="C26" s="42"/>
      <c r="D26" s="68"/>
      <c r="E26" s="68"/>
      <c r="F26" s="68"/>
      <c r="G26" s="68"/>
      <c r="H26" s="68"/>
      <c r="I26" s="113"/>
      <c r="J26" s="68"/>
      <c r="K26" s="114"/>
    </row>
    <row r="27" spans="2:11" s="1" customFormat="1" ht="25.35" customHeight="1">
      <c r="B27" s="41"/>
      <c r="C27" s="42"/>
      <c r="D27" s="115" t="s">
        <v>37</v>
      </c>
      <c r="E27" s="42"/>
      <c r="F27" s="42"/>
      <c r="G27" s="42"/>
      <c r="H27" s="42"/>
      <c r="I27" s="106"/>
      <c r="J27" s="116">
        <f>ROUND(J77,2)</f>
        <v>0</v>
      </c>
      <c r="K27" s="45"/>
    </row>
    <row r="28" spans="2:11" s="1" customFormat="1" ht="6.95" customHeight="1">
      <c r="B28" s="41"/>
      <c r="C28" s="42"/>
      <c r="D28" s="68"/>
      <c r="E28" s="68"/>
      <c r="F28" s="68"/>
      <c r="G28" s="68"/>
      <c r="H28" s="68"/>
      <c r="I28" s="113"/>
      <c r="J28" s="68"/>
      <c r="K28" s="114"/>
    </row>
    <row r="29" spans="2:11" s="1" customFormat="1" ht="14.45" customHeight="1">
      <c r="B29" s="41"/>
      <c r="C29" s="42"/>
      <c r="D29" s="42"/>
      <c r="E29" s="42"/>
      <c r="F29" s="46" t="s">
        <v>39</v>
      </c>
      <c r="G29" s="42"/>
      <c r="H29" s="42"/>
      <c r="I29" s="117" t="s">
        <v>38</v>
      </c>
      <c r="J29" s="46" t="s">
        <v>40</v>
      </c>
      <c r="K29" s="45"/>
    </row>
    <row r="30" spans="2:11" s="1" customFormat="1" ht="14.45" customHeight="1">
      <c r="B30" s="41"/>
      <c r="C30" s="42"/>
      <c r="D30" s="49" t="s">
        <v>41</v>
      </c>
      <c r="E30" s="49" t="s">
        <v>42</v>
      </c>
      <c r="F30" s="118">
        <f>ROUND(SUM(BE77:BE93), 2)</f>
        <v>0</v>
      </c>
      <c r="G30" s="42"/>
      <c r="H30" s="42"/>
      <c r="I30" s="119">
        <v>0.21</v>
      </c>
      <c r="J30" s="118">
        <f>ROUND(ROUND((SUM(BE77:BE93)),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43</v>
      </c>
      <c r="F31" s="118">
        <f>ROUND(SUM(BF77:BF93), 2)</f>
        <v>0</v>
      </c>
      <c r="G31" s="42"/>
      <c r="H31" s="42"/>
      <c r="I31" s="119">
        <v>0.15</v>
      </c>
      <c r="J31" s="118">
        <f>ROUND(ROUND((SUM(BF77:BF93)),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44</v>
      </c>
      <c r="F32" s="118">
        <f>ROUND(SUM(BG77:BG93), 2)</f>
        <v>0</v>
      </c>
      <c r="G32" s="42"/>
      <c r="H32" s="42"/>
      <c r="I32" s="119">
        <v>0.21</v>
      </c>
      <c r="J32" s="118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45</v>
      </c>
      <c r="F33" s="118">
        <f>ROUND(SUM(BH77:BH93), 2)</f>
        <v>0</v>
      </c>
      <c r="G33" s="42"/>
      <c r="H33" s="42"/>
      <c r="I33" s="119">
        <v>0.15</v>
      </c>
      <c r="J33" s="118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46</v>
      </c>
      <c r="F34" s="118">
        <f>ROUND(SUM(BI77:BI93), 2)</f>
        <v>0</v>
      </c>
      <c r="G34" s="42"/>
      <c r="H34" s="42"/>
      <c r="I34" s="119">
        <v>0</v>
      </c>
      <c r="J34" s="118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06"/>
      <c r="J35" s="42"/>
      <c r="K35" s="45"/>
    </row>
    <row r="36" spans="2:11" s="1" customFormat="1" ht="25.35" customHeight="1">
      <c r="B36" s="41"/>
      <c r="C36" s="120"/>
      <c r="D36" s="121" t="s">
        <v>47</v>
      </c>
      <c r="E36" s="71"/>
      <c r="F36" s="71"/>
      <c r="G36" s="122" t="s">
        <v>48</v>
      </c>
      <c r="H36" s="123" t="s">
        <v>49</v>
      </c>
      <c r="I36" s="124"/>
      <c r="J36" s="125">
        <f>SUM(J27:J34)</f>
        <v>0</v>
      </c>
      <c r="K36" s="126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27"/>
      <c r="J37" s="57"/>
      <c r="K37" s="58"/>
    </row>
    <row r="41" spans="2:11" s="1" customFormat="1" ht="6.95" customHeight="1">
      <c r="B41" s="59"/>
      <c r="C41" s="60"/>
      <c r="D41" s="60"/>
      <c r="E41" s="60"/>
      <c r="F41" s="60"/>
      <c r="G41" s="60"/>
      <c r="H41" s="60"/>
      <c r="I41" s="128"/>
      <c r="J41" s="60"/>
      <c r="K41" s="129"/>
    </row>
    <row r="42" spans="2:11" s="1" customFormat="1" ht="36.950000000000003" customHeight="1">
      <c r="B42" s="41"/>
      <c r="C42" s="30" t="s">
        <v>96</v>
      </c>
      <c r="D42" s="42"/>
      <c r="E42" s="42"/>
      <c r="F42" s="42"/>
      <c r="G42" s="42"/>
      <c r="H42" s="42"/>
      <c r="I42" s="106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06"/>
      <c r="J43" s="42"/>
      <c r="K43" s="45"/>
    </row>
    <row r="44" spans="2:11" s="1" customFormat="1" ht="14.45" customHeight="1">
      <c r="B44" s="41"/>
      <c r="C44" s="37" t="s">
        <v>19</v>
      </c>
      <c r="D44" s="42"/>
      <c r="E44" s="42"/>
      <c r="F44" s="42"/>
      <c r="G44" s="42"/>
      <c r="H44" s="42"/>
      <c r="I44" s="106"/>
      <c r="J44" s="42"/>
      <c r="K44" s="45"/>
    </row>
    <row r="45" spans="2:11" s="1" customFormat="1" ht="16.5" customHeight="1">
      <c r="B45" s="41"/>
      <c r="C45" s="42"/>
      <c r="D45" s="42"/>
      <c r="E45" s="371" t="str">
        <f>E7</f>
        <v>MĚLNICKÁ BOUDA - PEC P. SN.- STAVEBNÍ ÚPRAVY UBYTOVACÍ ČÁSTI</v>
      </c>
      <c r="F45" s="372"/>
      <c r="G45" s="372"/>
      <c r="H45" s="372"/>
      <c r="I45" s="106"/>
      <c r="J45" s="42"/>
      <c r="K45" s="45"/>
    </row>
    <row r="46" spans="2:11" s="1" customFormat="1" ht="14.45" customHeight="1">
      <c r="B46" s="41"/>
      <c r="C46" s="37" t="s">
        <v>94</v>
      </c>
      <c r="D46" s="42"/>
      <c r="E46" s="42"/>
      <c r="F46" s="42"/>
      <c r="G46" s="42"/>
      <c r="H46" s="42"/>
      <c r="I46" s="106"/>
      <c r="J46" s="42"/>
      <c r="K46" s="45"/>
    </row>
    <row r="47" spans="2:11" s="1" customFormat="1" ht="17.25" customHeight="1">
      <c r="B47" s="41"/>
      <c r="C47" s="42"/>
      <c r="D47" s="42"/>
      <c r="E47" s="373" t="str">
        <f>E9</f>
        <v>03 - MOBILIÁŘ</v>
      </c>
      <c r="F47" s="374"/>
      <c r="G47" s="374"/>
      <c r="H47" s="374"/>
      <c r="I47" s="106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06"/>
      <c r="J48" s="42"/>
      <c r="K48" s="45"/>
    </row>
    <row r="49" spans="2:47" s="1" customFormat="1" ht="18" customHeight="1">
      <c r="B49" s="41"/>
      <c r="C49" s="37" t="s">
        <v>23</v>
      </c>
      <c r="D49" s="42"/>
      <c r="E49" s="42"/>
      <c r="F49" s="35" t="str">
        <f>F12</f>
        <v>PEC POD SNĚŽKOU</v>
      </c>
      <c r="G49" s="42"/>
      <c r="H49" s="42"/>
      <c r="I49" s="107" t="s">
        <v>25</v>
      </c>
      <c r="J49" s="108" t="str">
        <f>IF(J12="","",J12)</f>
        <v>25.5.2017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06"/>
      <c r="J50" s="42"/>
      <c r="K50" s="45"/>
    </row>
    <row r="51" spans="2:47" s="1" customFormat="1" ht="15">
      <c r="B51" s="41"/>
      <c r="C51" s="37" t="s">
        <v>27</v>
      </c>
      <c r="D51" s="42"/>
      <c r="E51" s="42"/>
      <c r="F51" s="35" t="str">
        <f>E15</f>
        <v>SDRUŽENÍ OZDRAVOVEN A LÉŠEBEN OKRESU TRUTNOV</v>
      </c>
      <c r="G51" s="42"/>
      <c r="H51" s="42"/>
      <c r="I51" s="107" t="s">
        <v>33</v>
      </c>
      <c r="J51" s="362" t="str">
        <f>E21</f>
        <v>DRUPOS TRUTNOV ING.,ARCH. ŽATECKÝ</v>
      </c>
      <c r="K51" s="45"/>
    </row>
    <row r="52" spans="2:47" s="1" customFormat="1" ht="14.45" customHeight="1">
      <c r="B52" s="41"/>
      <c r="C52" s="37" t="s">
        <v>31</v>
      </c>
      <c r="D52" s="42"/>
      <c r="E52" s="42"/>
      <c r="F52" s="35" t="str">
        <f>IF(E18="","",E18)</f>
        <v/>
      </c>
      <c r="G52" s="42"/>
      <c r="H52" s="42"/>
      <c r="I52" s="106"/>
      <c r="J52" s="366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06"/>
      <c r="J53" s="42"/>
      <c r="K53" s="45"/>
    </row>
    <row r="54" spans="2:47" s="1" customFormat="1" ht="29.25" customHeight="1">
      <c r="B54" s="41"/>
      <c r="C54" s="130" t="s">
        <v>97</v>
      </c>
      <c r="D54" s="120"/>
      <c r="E54" s="120"/>
      <c r="F54" s="120"/>
      <c r="G54" s="120"/>
      <c r="H54" s="120"/>
      <c r="I54" s="131"/>
      <c r="J54" s="132" t="s">
        <v>98</v>
      </c>
      <c r="K54" s="133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06"/>
      <c r="J55" s="42"/>
      <c r="K55" s="45"/>
    </row>
    <row r="56" spans="2:47" s="1" customFormat="1" ht="29.25" customHeight="1">
      <c r="B56" s="41"/>
      <c r="C56" s="134" t="s">
        <v>99</v>
      </c>
      <c r="D56" s="42"/>
      <c r="E56" s="42"/>
      <c r="F56" s="42"/>
      <c r="G56" s="42"/>
      <c r="H56" s="42"/>
      <c r="I56" s="106"/>
      <c r="J56" s="116">
        <f>J77</f>
        <v>0</v>
      </c>
      <c r="K56" s="45"/>
      <c r="AU56" s="24" t="s">
        <v>100</v>
      </c>
    </row>
    <row r="57" spans="2:47" s="7" customFormat="1" ht="24.95" customHeight="1">
      <c r="B57" s="135"/>
      <c r="C57" s="136"/>
      <c r="D57" s="137" t="s">
        <v>1038</v>
      </c>
      <c r="E57" s="138"/>
      <c r="F57" s="138"/>
      <c r="G57" s="138"/>
      <c r="H57" s="138"/>
      <c r="I57" s="139"/>
      <c r="J57" s="140">
        <f>J78</f>
        <v>0</v>
      </c>
      <c r="K57" s="141"/>
    </row>
    <row r="58" spans="2:47" s="1" customFormat="1" ht="21.75" customHeight="1">
      <c r="B58" s="41"/>
      <c r="C58" s="42"/>
      <c r="D58" s="42"/>
      <c r="E58" s="42"/>
      <c r="F58" s="42"/>
      <c r="G58" s="42"/>
      <c r="H58" s="42"/>
      <c r="I58" s="106"/>
      <c r="J58" s="42"/>
      <c r="K58" s="45"/>
    </row>
    <row r="59" spans="2:47" s="1" customFormat="1" ht="6.95" customHeight="1">
      <c r="B59" s="56"/>
      <c r="C59" s="57"/>
      <c r="D59" s="57"/>
      <c r="E59" s="57"/>
      <c r="F59" s="57"/>
      <c r="G59" s="57"/>
      <c r="H59" s="57"/>
      <c r="I59" s="127"/>
      <c r="J59" s="57"/>
      <c r="K59" s="58"/>
    </row>
    <row r="63" spans="2:47" s="1" customFormat="1" ht="6.95" customHeight="1">
      <c r="B63" s="59"/>
      <c r="C63" s="60"/>
      <c r="D63" s="60"/>
      <c r="E63" s="60"/>
      <c r="F63" s="60"/>
      <c r="G63" s="60"/>
      <c r="H63" s="60"/>
      <c r="I63" s="128"/>
      <c r="J63" s="60"/>
      <c r="K63" s="60"/>
      <c r="L63" s="41"/>
    </row>
    <row r="64" spans="2:47" s="1" customFormat="1" ht="36.950000000000003" customHeight="1">
      <c r="B64" s="41"/>
      <c r="C64" s="61" t="s">
        <v>112</v>
      </c>
      <c r="L64" s="41"/>
    </row>
    <row r="65" spans="2:65" s="1" customFormat="1" ht="6.95" customHeight="1">
      <c r="B65" s="41"/>
      <c r="L65" s="41"/>
    </row>
    <row r="66" spans="2:65" s="1" customFormat="1" ht="14.45" customHeight="1">
      <c r="B66" s="41"/>
      <c r="C66" s="63" t="s">
        <v>19</v>
      </c>
      <c r="L66" s="41"/>
    </row>
    <row r="67" spans="2:65" s="1" customFormat="1" ht="16.5" customHeight="1">
      <c r="B67" s="41"/>
      <c r="E67" s="367" t="str">
        <f>E7</f>
        <v>MĚLNICKÁ BOUDA - PEC P. SN.- STAVEBNÍ ÚPRAVY UBYTOVACÍ ČÁSTI</v>
      </c>
      <c r="F67" s="368"/>
      <c r="G67" s="368"/>
      <c r="H67" s="368"/>
      <c r="L67" s="41"/>
    </row>
    <row r="68" spans="2:65" s="1" customFormat="1" ht="14.45" customHeight="1">
      <c r="B68" s="41"/>
      <c r="C68" s="63" t="s">
        <v>94</v>
      </c>
      <c r="L68" s="41"/>
    </row>
    <row r="69" spans="2:65" s="1" customFormat="1" ht="17.25" customHeight="1">
      <c r="B69" s="41"/>
      <c r="E69" s="336" t="str">
        <f>E9</f>
        <v>03 - MOBILIÁŘ</v>
      </c>
      <c r="F69" s="369"/>
      <c r="G69" s="369"/>
      <c r="H69" s="369"/>
      <c r="L69" s="41"/>
    </row>
    <row r="70" spans="2:65" s="1" customFormat="1" ht="6.95" customHeight="1">
      <c r="B70" s="41"/>
      <c r="L70" s="41"/>
    </row>
    <row r="71" spans="2:65" s="1" customFormat="1" ht="18" customHeight="1">
      <c r="B71" s="41"/>
      <c r="C71" s="63" t="s">
        <v>23</v>
      </c>
      <c r="F71" s="149" t="str">
        <f>F12</f>
        <v>PEC POD SNĚŽKOU</v>
      </c>
      <c r="I71" s="150" t="s">
        <v>25</v>
      </c>
      <c r="J71" s="67" t="str">
        <f>IF(J12="","",J12)</f>
        <v>25.5.2017</v>
      </c>
      <c r="L71" s="41"/>
    </row>
    <row r="72" spans="2:65" s="1" customFormat="1" ht="6.95" customHeight="1">
      <c r="B72" s="41"/>
      <c r="L72" s="41"/>
    </row>
    <row r="73" spans="2:65" s="1" customFormat="1" ht="15">
      <c r="B73" s="41"/>
      <c r="C73" s="63" t="s">
        <v>27</v>
      </c>
      <c r="F73" s="149" t="str">
        <f>E15</f>
        <v>SDRUŽENÍ OZDRAVOVEN A LÉŠEBEN OKRESU TRUTNOV</v>
      </c>
      <c r="I73" s="150" t="s">
        <v>33</v>
      </c>
      <c r="J73" s="149" t="str">
        <f>E21</f>
        <v>DRUPOS TRUTNOV ING.,ARCH. ŽATECKÝ</v>
      </c>
      <c r="L73" s="41"/>
    </row>
    <row r="74" spans="2:65" s="1" customFormat="1" ht="14.45" customHeight="1">
      <c r="B74" s="41"/>
      <c r="C74" s="63" t="s">
        <v>31</v>
      </c>
      <c r="F74" s="149" t="str">
        <f>IF(E18="","",E18)</f>
        <v/>
      </c>
      <c r="L74" s="41"/>
    </row>
    <row r="75" spans="2:65" s="1" customFormat="1" ht="10.35" customHeight="1">
      <c r="B75" s="41"/>
      <c r="L75" s="41"/>
    </row>
    <row r="76" spans="2:65" s="9" customFormat="1" ht="29.25" customHeight="1">
      <c r="B76" s="151"/>
      <c r="C76" s="152" t="s">
        <v>113</v>
      </c>
      <c r="D76" s="153" t="s">
        <v>56</v>
      </c>
      <c r="E76" s="153" t="s">
        <v>52</v>
      </c>
      <c r="F76" s="153" t="s">
        <v>114</v>
      </c>
      <c r="G76" s="153" t="s">
        <v>115</v>
      </c>
      <c r="H76" s="153" t="s">
        <v>116</v>
      </c>
      <c r="I76" s="154" t="s">
        <v>117</v>
      </c>
      <c r="J76" s="153" t="s">
        <v>98</v>
      </c>
      <c r="K76" s="155" t="s">
        <v>118</v>
      </c>
      <c r="L76" s="151"/>
      <c r="M76" s="73" t="s">
        <v>119</v>
      </c>
      <c r="N76" s="74" t="s">
        <v>41</v>
      </c>
      <c r="O76" s="74" t="s">
        <v>120</v>
      </c>
      <c r="P76" s="74" t="s">
        <v>121</v>
      </c>
      <c r="Q76" s="74" t="s">
        <v>122</v>
      </c>
      <c r="R76" s="74" t="s">
        <v>123</v>
      </c>
      <c r="S76" s="74" t="s">
        <v>124</v>
      </c>
      <c r="T76" s="75" t="s">
        <v>125</v>
      </c>
    </row>
    <row r="77" spans="2:65" s="1" customFormat="1" ht="29.25" customHeight="1">
      <c r="B77" s="41"/>
      <c r="C77" s="77" t="s">
        <v>99</v>
      </c>
      <c r="J77" s="156">
        <f>BK77</f>
        <v>0</v>
      </c>
      <c r="L77" s="41"/>
      <c r="M77" s="76"/>
      <c r="N77" s="68"/>
      <c r="O77" s="68"/>
      <c r="P77" s="157">
        <f>P78</f>
        <v>0</v>
      </c>
      <c r="Q77" s="68"/>
      <c r="R77" s="157">
        <f>R78</f>
        <v>0</v>
      </c>
      <c r="S77" s="68"/>
      <c r="T77" s="158">
        <f>T78</f>
        <v>0</v>
      </c>
      <c r="AT77" s="24" t="s">
        <v>70</v>
      </c>
      <c r="AU77" s="24" t="s">
        <v>100</v>
      </c>
      <c r="BK77" s="159">
        <f>BK78</f>
        <v>0</v>
      </c>
    </row>
    <row r="78" spans="2:65" s="10" customFormat="1" ht="37.35" customHeight="1">
      <c r="B78" s="160"/>
      <c r="D78" s="171" t="s">
        <v>70</v>
      </c>
      <c r="E78" s="228" t="s">
        <v>1003</v>
      </c>
      <c r="F78" s="228" t="s">
        <v>86</v>
      </c>
      <c r="I78" s="163"/>
      <c r="J78" s="229">
        <f>BK78</f>
        <v>0</v>
      </c>
      <c r="L78" s="160"/>
      <c r="M78" s="165"/>
      <c r="N78" s="166"/>
      <c r="O78" s="166"/>
      <c r="P78" s="167">
        <f>SUM(P79:P93)</f>
        <v>0</v>
      </c>
      <c r="Q78" s="166"/>
      <c r="R78" s="167">
        <f>SUM(R79:R93)</f>
        <v>0</v>
      </c>
      <c r="S78" s="166"/>
      <c r="T78" s="168">
        <f>SUM(T79:T93)</f>
        <v>0</v>
      </c>
      <c r="AR78" s="161" t="s">
        <v>136</v>
      </c>
      <c r="AT78" s="169" t="s">
        <v>70</v>
      </c>
      <c r="AU78" s="169" t="s">
        <v>71</v>
      </c>
      <c r="AY78" s="161" t="s">
        <v>128</v>
      </c>
      <c r="BK78" s="170">
        <f>SUM(BK79:BK93)</f>
        <v>0</v>
      </c>
    </row>
    <row r="79" spans="2:65" s="1" customFormat="1" ht="38.25" customHeight="1">
      <c r="B79" s="174"/>
      <c r="C79" s="175" t="s">
        <v>79</v>
      </c>
      <c r="D79" s="175" t="s">
        <v>131</v>
      </c>
      <c r="E79" s="176" t="s">
        <v>1039</v>
      </c>
      <c r="F79" s="177" t="s">
        <v>1040</v>
      </c>
      <c r="G79" s="178" t="s">
        <v>790</v>
      </c>
      <c r="H79" s="179">
        <v>48</v>
      </c>
      <c r="I79" s="180"/>
      <c r="J79" s="181">
        <f t="shared" ref="J79:J93" si="0">ROUND(I79*H79,2)</f>
        <v>0</v>
      </c>
      <c r="K79" s="177" t="s">
        <v>5</v>
      </c>
      <c r="L79" s="41"/>
      <c r="M79" s="182" t="s">
        <v>5</v>
      </c>
      <c r="N79" s="183" t="s">
        <v>42</v>
      </c>
      <c r="O79" s="42"/>
      <c r="P79" s="184">
        <f t="shared" ref="P79:P93" si="1">O79*H79</f>
        <v>0</v>
      </c>
      <c r="Q79" s="184">
        <v>0</v>
      </c>
      <c r="R79" s="184">
        <f t="shared" ref="R79:R93" si="2">Q79*H79</f>
        <v>0</v>
      </c>
      <c r="S79" s="184">
        <v>0</v>
      </c>
      <c r="T79" s="185">
        <f t="shared" ref="T79:T93" si="3">S79*H79</f>
        <v>0</v>
      </c>
      <c r="AR79" s="24" t="s">
        <v>394</v>
      </c>
      <c r="AT79" s="24" t="s">
        <v>131</v>
      </c>
      <c r="AU79" s="24" t="s">
        <v>79</v>
      </c>
      <c r="AY79" s="24" t="s">
        <v>128</v>
      </c>
      <c r="BE79" s="186">
        <f t="shared" ref="BE79:BE93" si="4">IF(N79="základní",J79,0)</f>
        <v>0</v>
      </c>
      <c r="BF79" s="186">
        <f t="shared" ref="BF79:BF93" si="5">IF(N79="snížená",J79,0)</f>
        <v>0</v>
      </c>
      <c r="BG79" s="186">
        <f t="shared" ref="BG79:BG93" si="6">IF(N79="zákl. přenesená",J79,0)</f>
        <v>0</v>
      </c>
      <c r="BH79" s="186">
        <f t="shared" ref="BH79:BH93" si="7">IF(N79="sníž. přenesená",J79,0)</f>
        <v>0</v>
      </c>
      <c r="BI79" s="186">
        <f t="shared" ref="BI79:BI93" si="8">IF(N79="nulová",J79,0)</f>
        <v>0</v>
      </c>
      <c r="BJ79" s="24" t="s">
        <v>79</v>
      </c>
      <c r="BK79" s="186">
        <f t="shared" ref="BK79:BK93" si="9">ROUND(I79*H79,2)</f>
        <v>0</v>
      </c>
      <c r="BL79" s="24" t="s">
        <v>394</v>
      </c>
      <c r="BM79" s="24" t="s">
        <v>1041</v>
      </c>
    </row>
    <row r="80" spans="2:65" s="1" customFormat="1" ht="25.5" customHeight="1">
      <c r="B80" s="174"/>
      <c r="C80" s="175" t="s">
        <v>81</v>
      </c>
      <c r="D80" s="175" t="s">
        <v>131</v>
      </c>
      <c r="E80" s="176" t="s">
        <v>1042</v>
      </c>
      <c r="F80" s="177" t="s">
        <v>1043</v>
      </c>
      <c r="G80" s="178" t="s">
        <v>790</v>
      </c>
      <c r="H80" s="179">
        <v>48</v>
      </c>
      <c r="I80" s="180"/>
      <c r="J80" s="181">
        <f t="shared" si="0"/>
        <v>0</v>
      </c>
      <c r="K80" s="177" t="s">
        <v>5</v>
      </c>
      <c r="L80" s="41"/>
      <c r="M80" s="182" t="s">
        <v>5</v>
      </c>
      <c r="N80" s="183" t="s">
        <v>42</v>
      </c>
      <c r="O80" s="42"/>
      <c r="P80" s="184">
        <f t="shared" si="1"/>
        <v>0</v>
      </c>
      <c r="Q80" s="184">
        <v>0</v>
      </c>
      <c r="R80" s="184">
        <f t="shared" si="2"/>
        <v>0</v>
      </c>
      <c r="S80" s="184">
        <v>0</v>
      </c>
      <c r="T80" s="185">
        <f t="shared" si="3"/>
        <v>0</v>
      </c>
      <c r="AR80" s="24" t="s">
        <v>394</v>
      </c>
      <c r="AT80" s="24" t="s">
        <v>131</v>
      </c>
      <c r="AU80" s="24" t="s">
        <v>79</v>
      </c>
      <c r="AY80" s="24" t="s">
        <v>128</v>
      </c>
      <c r="BE80" s="186">
        <f t="shared" si="4"/>
        <v>0</v>
      </c>
      <c r="BF80" s="186">
        <f t="shared" si="5"/>
        <v>0</v>
      </c>
      <c r="BG80" s="186">
        <f t="shared" si="6"/>
        <v>0</v>
      </c>
      <c r="BH80" s="186">
        <f t="shared" si="7"/>
        <v>0</v>
      </c>
      <c r="BI80" s="186">
        <f t="shared" si="8"/>
        <v>0</v>
      </c>
      <c r="BJ80" s="24" t="s">
        <v>79</v>
      </c>
      <c r="BK80" s="186">
        <f t="shared" si="9"/>
        <v>0</v>
      </c>
      <c r="BL80" s="24" t="s">
        <v>394</v>
      </c>
      <c r="BM80" s="24" t="s">
        <v>1044</v>
      </c>
    </row>
    <row r="81" spans="2:65" s="1" customFormat="1" ht="38.25" customHeight="1">
      <c r="B81" s="174"/>
      <c r="C81" s="175" t="s">
        <v>129</v>
      </c>
      <c r="D81" s="175" t="s">
        <v>131</v>
      </c>
      <c r="E81" s="176" t="s">
        <v>1045</v>
      </c>
      <c r="F81" s="177" t="s">
        <v>1046</v>
      </c>
      <c r="G81" s="178" t="s">
        <v>790</v>
      </c>
      <c r="H81" s="179">
        <v>40</v>
      </c>
      <c r="I81" s="180"/>
      <c r="J81" s="181">
        <f t="shared" si="0"/>
        <v>0</v>
      </c>
      <c r="K81" s="177" t="s">
        <v>5</v>
      </c>
      <c r="L81" s="41"/>
      <c r="M81" s="182" t="s">
        <v>5</v>
      </c>
      <c r="N81" s="183" t="s">
        <v>42</v>
      </c>
      <c r="O81" s="42"/>
      <c r="P81" s="184">
        <f t="shared" si="1"/>
        <v>0</v>
      </c>
      <c r="Q81" s="184">
        <v>0</v>
      </c>
      <c r="R81" s="184">
        <f t="shared" si="2"/>
        <v>0</v>
      </c>
      <c r="S81" s="184">
        <v>0</v>
      </c>
      <c r="T81" s="185">
        <f t="shared" si="3"/>
        <v>0</v>
      </c>
      <c r="AR81" s="24" t="s">
        <v>394</v>
      </c>
      <c r="AT81" s="24" t="s">
        <v>131</v>
      </c>
      <c r="AU81" s="24" t="s">
        <v>79</v>
      </c>
      <c r="AY81" s="24" t="s">
        <v>128</v>
      </c>
      <c r="BE81" s="186">
        <f t="shared" si="4"/>
        <v>0</v>
      </c>
      <c r="BF81" s="186">
        <f t="shared" si="5"/>
        <v>0</v>
      </c>
      <c r="BG81" s="186">
        <f t="shared" si="6"/>
        <v>0</v>
      </c>
      <c r="BH81" s="186">
        <f t="shared" si="7"/>
        <v>0</v>
      </c>
      <c r="BI81" s="186">
        <f t="shared" si="8"/>
        <v>0</v>
      </c>
      <c r="BJ81" s="24" t="s">
        <v>79</v>
      </c>
      <c r="BK81" s="186">
        <f t="shared" si="9"/>
        <v>0</v>
      </c>
      <c r="BL81" s="24" t="s">
        <v>394</v>
      </c>
      <c r="BM81" s="24" t="s">
        <v>1047</v>
      </c>
    </row>
    <row r="82" spans="2:65" s="1" customFormat="1" ht="38.25" customHeight="1">
      <c r="B82" s="174"/>
      <c r="C82" s="175" t="s">
        <v>136</v>
      </c>
      <c r="D82" s="175" t="s">
        <v>131</v>
      </c>
      <c r="E82" s="176" t="s">
        <v>1048</v>
      </c>
      <c r="F82" s="177" t="s">
        <v>1049</v>
      </c>
      <c r="G82" s="178" t="s">
        <v>790</v>
      </c>
      <c r="H82" s="179">
        <v>3</v>
      </c>
      <c r="I82" s="180"/>
      <c r="J82" s="181">
        <f t="shared" si="0"/>
        <v>0</v>
      </c>
      <c r="K82" s="177" t="s">
        <v>5</v>
      </c>
      <c r="L82" s="41"/>
      <c r="M82" s="182" t="s">
        <v>5</v>
      </c>
      <c r="N82" s="183" t="s">
        <v>42</v>
      </c>
      <c r="O82" s="42"/>
      <c r="P82" s="184">
        <f t="shared" si="1"/>
        <v>0</v>
      </c>
      <c r="Q82" s="184">
        <v>0</v>
      </c>
      <c r="R82" s="184">
        <f t="shared" si="2"/>
        <v>0</v>
      </c>
      <c r="S82" s="184">
        <v>0</v>
      </c>
      <c r="T82" s="185">
        <f t="shared" si="3"/>
        <v>0</v>
      </c>
      <c r="AR82" s="24" t="s">
        <v>394</v>
      </c>
      <c r="AT82" s="24" t="s">
        <v>131</v>
      </c>
      <c r="AU82" s="24" t="s">
        <v>79</v>
      </c>
      <c r="AY82" s="24" t="s">
        <v>128</v>
      </c>
      <c r="BE82" s="186">
        <f t="shared" si="4"/>
        <v>0</v>
      </c>
      <c r="BF82" s="186">
        <f t="shared" si="5"/>
        <v>0</v>
      </c>
      <c r="BG82" s="186">
        <f t="shared" si="6"/>
        <v>0</v>
      </c>
      <c r="BH82" s="186">
        <f t="shared" si="7"/>
        <v>0</v>
      </c>
      <c r="BI82" s="186">
        <f t="shared" si="8"/>
        <v>0</v>
      </c>
      <c r="BJ82" s="24" t="s">
        <v>79</v>
      </c>
      <c r="BK82" s="186">
        <f t="shared" si="9"/>
        <v>0</v>
      </c>
      <c r="BL82" s="24" t="s">
        <v>394</v>
      </c>
      <c r="BM82" s="24" t="s">
        <v>1050</v>
      </c>
    </row>
    <row r="83" spans="2:65" s="1" customFormat="1" ht="25.5" customHeight="1">
      <c r="B83" s="174"/>
      <c r="C83" s="175" t="s">
        <v>163</v>
      </c>
      <c r="D83" s="175" t="s">
        <v>131</v>
      </c>
      <c r="E83" s="176" t="s">
        <v>1051</v>
      </c>
      <c r="F83" s="177" t="s">
        <v>1052</v>
      </c>
      <c r="G83" s="178" t="s">
        <v>790</v>
      </c>
      <c r="H83" s="179">
        <v>3</v>
      </c>
      <c r="I83" s="180"/>
      <c r="J83" s="181">
        <f t="shared" si="0"/>
        <v>0</v>
      </c>
      <c r="K83" s="177" t="s">
        <v>5</v>
      </c>
      <c r="L83" s="41"/>
      <c r="M83" s="182" t="s">
        <v>5</v>
      </c>
      <c r="N83" s="183" t="s">
        <v>42</v>
      </c>
      <c r="O83" s="42"/>
      <c r="P83" s="184">
        <f t="shared" si="1"/>
        <v>0</v>
      </c>
      <c r="Q83" s="184">
        <v>0</v>
      </c>
      <c r="R83" s="184">
        <f t="shared" si="2"/>
        <v>0</v>
      </c>
      <c r="S83" s="184">
        <v>0</v>
      </c>
      <c r="T83" s="185">
        <f t="shared" si="3"/>
        <v>0</v>
      </c>
      <c r="AR83" s="24" t="s">
        <v>394</v>
      </c>
      <c r="AT83" s="24" t="s">
        <v>131</v>
      </c>
      <c r="AU83" s="24" t="s">
        <v>79</v>
      </c>
      <c r="AY83" s="24" t="s">
        <v>128</v>
      </c>
      <c r="BE83" s="186">
        <f t="shared" si="4"/>
        <v>0</v>
      </c>
      <c r="BF83" s="186">
        <f t="shared" si="5"/>
        <v>0</v>
      </c>
      <c r="BG83" s="186">
        <f t="shared" si="6"/>
        <v>0</v>
      </c>
      <c r="BH83" s="186">
        <f t="shared" si="7"/>
        <v>0</v>
      </c>
      <c r="BI83" s="186">
        <f t="shared" si="8"/>
        <v>0</v>
      </c>
      <c r="BJ83" s="24" t="s">
        <v>79</v>
      </c>
      <c r="BK83" s="186">
        <f t="shared" si="9"/>
        <v>0</v>
      </c>
      <c r="BL83" s="24" t="s">
        <v>394</v>
      </c>
      <c r="BM83" s="24" t="s">
        <v>1053</v>
      </c>
    </row>
    <row r="84" spans="2:65" s="1" customFormat="1" ht="51" customHeight="1">
      <c r="B84" s="174"/>
      <c r="C84" s="175" t="s">
        <v>155</v>
      </c>
      <c r="D84" s="175" t="s">
        <v>131</v>
      </c>
      <c r="E84" s="176" t="s">
        <v>1054</v>
      </c>
      <c r="F84" s="177" t="s">
        <v>1055</v>
      </c>
      <c r="G84" s="178" t="s">
        <v>790</v>
      </c>
      <c r="H84" s="179">
        <v>1</v>
      </c>
      <c r="I84" s="180"/>
      <c r="J84" s="181">
        <f t="shared" si="0"/>
        <v>0</v>
      </c>
      <c r="K84" s="177" t="s">
        <v>5</v>
      </c>
      <c r="L84" s="41"/>
      <c r="M84" s="182" t="s">
        <v>5</v>
      </c>
      <c r="N84" s="183" t="s">
        <v>42</v>
      </c>
      <c r="O84" s="42"/>
      <c r="P84" s="184">
        <f t="shared" si="1"/>
        <v>0</v>
      </c>
      <c r="Q84" s="184">
        <v>0</v>
      </c>
      <c r="R84" s="184">
        <f t="shared" si="2"/>
        <v>0</v>
      </c>
      <c r="S84" s="184">
        <v>0</v>
      </c>
      <c r="T84" s="185">
        <f t="shared" si="3"/>
        <v>0</v>
      </c>
      <c r="AR84" s="24" t="s">
        <v>394</v>
      </c>
      <c r="AT84" s="24" t="s">
        <v>131</v>
      </c>
      <c r="AU84" s="24" t="s">
        <v>79</v>
      </c>
      <c r="AY84" s="24" t="s">
        <v>128</v>
      </c>
      <c r="BE84" s="186">
        <f t="shared" si="4"/>
        <v>0</v>
      </c>
      <c r="BF84" s="186">
        <f t="shared" si="5"/>
        <v>0</v>
      </c>
      <c r="BG84" s="186">
        <f t="shared" si="6"/>
        <v>0</v>
      </c>
      <c r="BH84" s="186">
        <f t="shared" si="7"/>
        <v>0</v>
      </c>
      <c r="BI84" s="186">
        <f t="shared" si="8"/>
        <v>0</v>
      </c>
      <c r="BJ84" s="24" t="s">
        <v>79</v>
      </c>
      <c r="BK84" s="186">
        <f t="shared" si="9"/>
        <v>0</v>
      </c>
      <c r="BL84" s="24" t="s">
        <v>394</v>
      </c>
      <c r="BM84" s="24" t="s">
        <v>1056</v>
      </c>
    </row>
    <row r="85" spans="2:65" s="1" customFormat="1" ht="25.5" customHeight="1">
      <c r="B85" s="174"/>
      <c r="C85" s="175" t="s">
        <v>175</v>
      </c>
      <c r="D85" s="175" t="s">
        <v>131</v>
      </c>
      <c r="E85" s="176" t="s">
        <v>1057</v>
      </c>
      <c r="F85" s="177" t="s">
        <v>1058</v>
      </c>
      <c r="G85" s="178" t="s">
        <v>790</v>
      </c>
      <c r="H85" s="179">
        <v>1</v>
      </c>
      <c r="I85" s="180"/>
      <c r="J85" s="181">
        <f t="shared" si="0"/>
        <v>0</v>
      </c>
      <c r="K85" s="177" t="s">
        <v>5</v>
      </c>
      <c r="L85" s="41"/>
      <c r="M85" s="182" t="s">
        <v>5</v>
      </c>
      <c r="N85" s="183" t="s">
        <v>42</v>
      </c>
      <c r="O85" s="42"/>
      <c r="P85" s="184">
        <f t="shared" si="1"/>
        <v>0</v>
      </c>
      <c r="Q85" s="184">
        <v>0</v>
      </c>
      <c r="R85" s="184">
        <f t="shared" si="2"/>
        <v>0</v>
      </c>
      <c r="S85" s="184">
        <v>0</v>
      </c>
      <c r="T85" s="185">
        <f t="shared" si="3"/>
        <v>0</v>
      </c>
      <c r="AR85" s="24" t="s">
        <v>394</v>
      </c>
      <c r="AT85" s="24" t="s">
        <v>131</v>
      </c>
      <c r="AU85" s="24" t="s">
        <v>79</v>
      </c>
      <c r="AY85" s="24" t="s">
        <v>128</v>
      </c>
      <c r="BE85" s="186">
        <f t="shared" si="4"/>
        <v>0</v>
      </c>
      <c r="BF85" s="186">
        <f t="shared" si="5"/>
        <v>0</v>
      </c>
      <c r="BG85" s="186">
        <f t="shared" si="6"/>
        <v>0</v>
      </c>
      <c r="BH85" s="186">
        <f t="shared" si="7"/>
        <v>0</v>
      </c>
      <c r="BI85" s="186">
        <f t="shared" si="8"/>
        <v>0</v>
      </c>
      <c r="BJ85" s="24" t="s">
        <v>79</v>
      </c>
      <c r="BK85" s="186">
        <f t="shared" si="9"/>
        <v>0</v>
      </c>
      <c r="BL85" s="24" t="s">
        <v>394</v>
      </c>
      <c r="BM85" s="24" t="s">
        <v>1059</v>
      </c>
    </row>
    <row r="86" spans="2:65" s="1" customFormat="1" ht="25.5" customHeight="1">
      <c r="B86" s="174"/>
      <c r="C86" s="175" t="s">
        <v>183</v>
      </c>
      <c r="D86" s="175" t="s">
        <v>131</v>
      </c>
      <c r="E86" s="176" t="s">
        <v>1060</v>
      </c>
      <c r="F86" s="177" t="s">
        <v>1061</v>
      </c>
      <c r="G86" s="178" t="s">
        <v>790</v>
      </c>
      <c r="H86" s="179">
        <v>1</v>
      </c>
      <c r="I86" s="180"/>
      <c r="J86" s="181">
        <f t="shared" si="0"/>
        <v>0</v>
      </c>
      <c r="K86" s="177" t="s">
        <v>5</v>
      </c>
      <c r="L86" s="41"/>
      <c r="M86" s="182" t="s">
        <v>5</v>
      </c>
      <c r="N86" s="183" t="s">
        <v>42</v>
      </c>
      <c r="O86" s="42"/>
      <c r="P86" s="184">
        <f t="shared" si="1"/>
        <v>0</v>
      </c>
      <c r="Q86" s="184">
        <v>0</v>
      </c>
      <c r="R86" s="184">
        <f t="shared" si="2"/>
        <v>0</v>
      </c>
      <c r="S86" s="184">
        <v>0</v>
      </c>
      <c r="T86" s="185">
        <f t="shared" si="3"/>
        <v>0</v>
      </c>
      <c r="AR86" s="24" t="s">
        <v>394</v>
      </c>
      <c r="AT86" s="24" t="s">
        <v>131</v>
      </c>
      <c r="AU86" s="24" t="s">
        <v>79</v>
      </c>
      <c r="AY86" s="24" t="s">
        <v>128</v>
      </c>
      <c r="BE86" s="186">
        <f t="shared" si="4"/>
        <v>0</v>
      </c>
      <c r="BF86" s="186">
        <f t="shared" si="5"/>
        <v>0</v>
      </c>
      <c r="BG86" s="186">
        <f t="shared" si="6"/>
        <v>0</v>
      </c>
      <c r="BH86" s="186">
        <f t="shared" si="7"/>
        <v>0</v>
      </c>
      <c r="BI86" s="186">
        <f t="shared" si="8"/>
        <v>0</v>
      </c>
      <c r="BJ86" s="24" t="s">
        <v>79</v>
      </c>
      <c r="BK86" s="186">
        <f t="shared" si="9"/>
        <v>0</v>
      </c>
      <c r="BL86" s="24" t="s">
        <v>394</v>
      </c>
      <c r="BM86" s="24" t="s">
        <v>1062</v>
      </c>
    </row>
    <row r="87" spans="2:65" s="1" customFormat="1" ht="25.5" customHeight="1">
      <c r="B87" s="174"/>
      <c r="C87" s="175" t="s">
        <v>161</v>
      </c>
      <c r="D87" s="175" t="s">
        <v>131</v>
      </c>
      <c r="E87" s="176" t="s">
        <v>1063</v>
      </c>
      <c r="F87" s="177" t="s">
        <v>1064</v>
      </c>
      <c r="G87" s="178" t="s">
        <v>790</v>
      </c>
      <c r="H87" s="179">
        <v>1</v>
      </c>
      <c r="I87" s="180"/>
      <c r="J87" s="181">
        <f t="shared" si="0"/>
        <v>0</v>
      </c>
      <c r="K87" s="177" t="s">
        <v>5</v>
      </c>
      <c r="L87" s="41"/>
      <c r="M87" s="182" t="s">
        <v>5</v>
      </c>
      <c r="N87" s="183" t="s">
        <v>42</v>
      </c>
      <c r="O87" s="42"/>
      <c r="P87" s="184">
        <f t="shared" si="1"/>
        <v>0</v>
      </c>
      <c r="Q87" s="184">
        <v>0</v>
      </c>
      <c r="R87" s="184">
        <f t="shared" si="2"/>
        <v>0</v>
      </c>
      <c r="S87" s="184">
        <v>0</v>
      </c>
      <c r="T87" s="185">
        <f t="shared" si="3"/>
        <v>0</v>
      </c>
      <c r="AR87" s="24" t="s">
        <v>394</v>
      </c>
      <c r="AT87" s="24" t="s">
        <v>131</v>
      </c>
      <c r="AU87" s="24" t="s">
        <v>79</v>
      </c>
      <c r="AY87" s="24" t="s">
        <v>128</v>
      </c>
      <c r="BE87" s="186">
        <f t="shared" si="4"/>
        <v>0</v>
      </c>
      <c r="BF87" s="186">
        <f t="shared" si="5"/>
        <v>0</v>
      </c>
      <c r="BG87" s="186">
        <f t="shared" si="6"/>
        <v>0</v>
      </c>
      <c r="BH87" s="186">
        <f t="shared" si="7"/>
        <v>0</v>
      </c>
      <c r="BI87" s="186">
        <f t="shared" si="8"/>
        <v>0</v>
      </c>
      <c r="BJ87" s="24" t="s">
        <v>79</v>
      </c>
      <c r="BK87" s="186">
        <f t="shared" si="9"/>
        <v>0</v>
      </c>
      <c r="BL87" s="24" t="s">
        <v>394</v>
      </c>
      <c r="BM87" s="24" t="s">
        <v>1065</v>
      </c>
    </row>
    <row r="88" spans="2:65" s="1" customFormat="1" ht="38.25" customHeight="1">
      <c r="B88" s="174"/>
      <c r="C88" s="175" t="s">
        <v>210</v>
      </c>
      <c r="D88" s="175" t="s">
        <v>131</v>
      </c>
      <c r="E88" s="176" t="s">
        <v>1066</v>
      </c>
      <c r="F88" s="177" t="s">
        <v>1067</v>
      </c>
      <c r="G88" s="178" t="s">
        <v>5</v>
      </c>
      <c r="H88" s="179">
        <v>1</v>
      </c>
      <c r="I88" s="180"/>
      <c r="J88" s="181">
        <f t="shared" si="0"/>
        <v>0</v>
      </c>
      <c r="K88" s="177" t="s">
        <v>5</v>
      </c>
      <c r="L88" s="41"/>
      <c r="M88" s="182" t="s">
        <v>5</v>
      </c>
      <c r="N88" s="183" t="s">
        <v>42</v>
      </c>
      <c r="O88" s="42"/>
      <c r="P88" s="184">
        <f t="shared" si="1"/>
        <v>0</v>
      </c>
      <c r="Q88" s="184">
        <v>0</v>
      </c>
      <c r="R88" s="184">
        <f t="shared" si="2"/>
        <v>0</v>
      </c>
      <c r="S88" s="184">
        <v>0</v>
      </c>
      <c r="T88" s="185">
        <f t="shared" si="3"/>
        <v>0</v>
      </c>
      <c r="AR88" s="24" t="s">
        <v>394</v>
      </c>
      <c r="AT88" s="24" t="s">
        <v>131</v>
      </c>
      <c r="AU88" s="24" t="s">
        <v>79</v>
      </c>
      <c r="AY88" s="24" t="s">
        <v>128</v>
      </c>
      <c r="BE88" s="186">
        <f t="shared" si="4"/>
        <v>0</v>
      </c>
      <c r="BF88" s="186">
        <f t="shared" si="5"/>
        <v>0</v>
      </c>
      <c r="BG88" s="186">
        <f t="shared" si="6"/>
        <v>0</v>
      </c>
      <c r="BH88" s="186">
        <f t="shared" si="7"/>
        <v>0</v>
      </c>
      <c r="BI88" s="186">
        <f t="shared" si="8"/>
        <v>0</v>
      </c>
      <c r="BJ88" s="24" t="s">
        <v>79</v>
      </c>
      <c r="BK88" s="186">
        <f t="shared" si="9"/>
        <v>0</v>
      </c>
      <c r="BL88" s="24" t="s">
        <v>394</v>
      </c>
      <c r="BM88" s="24" t="s">
        <v>1068</v>
      </c>
    </row>
    <row r="89" spans="2:65" s="1" customFormat="1" ht="16.5" customHeight="1">
      <c r="B89" s="174"/>
      <c r="C89" s="175" t="s">
        <v>217</v>
      </c>
      <c r="D89" s="175" t="s">
        <v>131</v>
      </c>
      <c r="E89" s="176" t="s">
        <v>1069</v>
      </c>
      <c r="F89" s="177" t="s">
        <v>1070</v>
      </c>
      <c r="G89" s="178" t="s">
        <v>790</v>
      </c>
      <c r="H89" s="179">
        <v>16</v>
      </c>
      <c r="I89" s="180"/>
      <c r="J89" s="181">
        <f t="shared" si="0"/>
        <v>0</v>
      </c>
      <c r="K89" s="177" t="s">
        <v>5</v>
      </c>
      <c r="L89" s="41"/>
      <c r="M89" s="182" t="s">
        <v>5</v>
      </c>
      <c r="N89" s="183" t="s">
        <v>42</v>
      </c>
      <c r="O89" s="42"/>
      <c r="P89" s="184">
        <f t="shared" si="1"/>
        <v>0</v>
      </c>
      <c r="Q89" s="184">
        <v>0</v>
      </c>
      <c r="R89" s="184">
        <f t="shared" si="2"/>
        <v>0</v>
      </c>
      <c r="S89" s="184">
        <v>0</v>
      </c>
      <c r="T89" s="185">
        <f t="shared" si="3"/>
        <v>0</v>
      </c>
      <c r="AR89" s="24" t="s">
        <v>394</v>
      </c>
      <c r="AT89" s="24" t="s">
        <v>131</v>
      </c>
      <c r="AU89" s="24" t="s">
        <v>79</v>
      </c>
      <c r="AY89" s="24" t="s">
        <v>128</v>
      </c>
      <c r="BE89" s="186">
        <f t="shared" si="4"/>
        <v>0</v>
      </c>
      <c r="BF89" s="186">
        <f t="shared" si="5"/>
        <v>0</v>
      </c>
      <c r="BG89" s="186">
        <f t="shared" si="6"/>
        <v>0</v>
      </c>
      <c r="BH89" s="186">
        <f t="shared" si="7"/>
        <v>0</v>
      </c>
      <c r="BI89" s="186">
        <f t="shared" si="8"/>
        <v>0</v>
      </c>
      <c r="BJ89" s="24" t="s">
        <v>79</v>
      </c>
      <c r="BK89" s="186">
        <f t="shared" si="9"/>
        <v>0</v>
      </c>
      <c r="BL89" s="24" t="s">
        <v>394</v>
      </c>
      <c r="BM89" s="24" t="s">
        <v>1071</v>
      </c>
    </row>
    <row r="90" spans="2:65" s="1" customFormat="1" ht="16.5" customHeight="1">
      <c r="B90" s="174"/>
      <c r="C90" s="175" t="s">
        <v>223</v>
      </c>
      <c r="D90" s="175" t="s">
        <v>131</v>
      </c>
      <c r="E90" s="176" t="s">
        <v>1072</v>
      </c>
      <c r="F90" s="177" t="s">
        <v>1070</v>
      </c>
      <c r="G90" s="178" t="s">
        <v>790</v>
      </c>
      <c r="H90" s="179">
        <v>12</v>
      </c>
      <c r="I90" s="180"/>
      <c r="J90" s="181">
        <f t="shared" si="0"/>
        <v>0</v>
      </c>
      <c r="K90" s="177" t="s">
        <v>5</v>
      </c>
      <c r="L90" s="41"/>
      <c r="M90" s="182" t="s">
        <v>5</v>
      </c>
      <c r="N90" s="183" t="s">
        <v>42</v>
      </c>
      <c r="O90" s="42"/>
      <c r="P90" s="184">
        <f t="shared" si="1"/>
        <v>0</v>
      </c>
      <c r="Q90" s="184">
        <v>0</v>
      </c>
      <c r="R90" s="184">
        <f t="shared" si="2"/>
        <v>0</v>
      </c>
      <c r="S90" s="184">
        <v>0</v>
      </c>
      <c r="T90" s="185">
        <f t="shared" si="3"/>
        <v>0</v>
      </c>
      <c r="AR90" s="24" t="s">
        <v>394</v>
      </c>
      <c r="AT90" s="24" t="s">
        <v>131</v>
      </c>
      <c r="AU90" s="24" t="s">
        <v>79</v>
      </c>
      <c r="AY90" s="24" t="s">
        <v>128</v>
      </c>
      <c r="BE90" s="186">
        <f t="shared" si="4"/>
        <v>0</v>
      </c>
      <c r="BF90" s="186">
        <f t="shared" si="5"/>
        <v>0</v>
      </c>
      <c r="BG90" s="186">
        <f t="shared" si="6"/>
        <v>0</v>
      </c>
      <c r="BH90" s="186">
        <f t="shared" si="7"/>
        <v>0</v>
      </c>
      <c r="BI90" s="186">
        <f t="shared" si="8"/>
        <v>0</v>
      </c>
      <c r="BJ90" s="24" t="s">
        <v>79</v>
      </c>
      <c r="BK90" s="186">
        <f t="shared" si="9"/>
        <v>0</v>
      </c>
      <c r="BL90" s="24" t="s">
        <v>394</v>
      </c>
      <c r="BM90" s="24" t="s">
        <v>1073</v>
      </c>
    </row>
    <row r="91" spans="2:65" s="1" customFormat="1" ht="16.5" customHeight="1">
      <c r="B91" s="174"/>
      <c r="C91" s="175" t="s">
        <v>228</v>
      </c>
      <c r="D91" s="175" t="s">
        <v>131</v>
      </c>
      <c r="E91" s="176" t="s">
        <v>1074</v>
      </c>
      <c r="F91" s="177" t="s">
        <v>1070</v>
      </c>
      <c r="G91" s="178" t="s">
        <v>790</v>
      </c>
      <c r="H91" s="179">
        <v>11</v>
      </c>
      <c r="I91" s="180"/>
      <c r="J91" s="181">
        <f t="shared" si="0"/>
        <v>0</v>
      </c>
      <c r="K91" s="177" t="s">
        <v>5</v>
      </c>
      <c r="L91" s="41"/>
      <c r="M91" s="182" t="s">
        <v>5</v>
      </c>
      <c r="N91" s="183" t="s">
        <v>42</v>
      </c>
      <c r="O91" s="42"/>
      <c r="P91" s="184">
        <f t="shared" si="1"/>
        <v>0</v>
      </c>
      <c r="Q91" s="184">
        <v>0</v>
      </c>
      <c r="R91" s="184">
        <f t="shared" si="2"/>
        <v>0</v>
      </c>
      <c r="S91" s="184">
        <v>0</v>
      </c>
      <c r="T91" s="185">
        <f t="shared" si="3"/>
        <v>0</v>
      </c>
      <c r="AR91" s="24" t="s">
        <v>394</v>
      </c>
      <c r="AT91" s="24" t="s">
        <v>131</v>
      </c>
      <c r="AU91" s="24" t="s">
        <v>79</v>
      </c>
      <c r="AY91" s="24" t="s">
        <v>128</v>
      </c>
      <c r="BE91" s="186">
        <f t="shared" si="4"/>
        <v>0</v>
      </c>
      <c r="BF91" s="186">
        <f t="shared" si="5"/>
        <v>0</v>
      </c>
      <c r="BG91" s="186">
        <f t="shared" si="6"/>
        <v>0</v>
      </c>
      <c r="BH91" s="186">
        <f t="shared" si="7"/>
        <v>0</v>
      </c>
      <c r="BI91" s="186">
        <f t="shared" si="8"/>
        <v>0</v>
      </c>
      <c r="BJ91" s="24" t="s">
        <v>79</v>
      </c>
      <c r="BK91" s="186">
        <f t="shared" si="9"/>
        <v>0</v>
      </c>
      <c r="BL91" s="24" t="s">
        <v>394</v>
      </c>
      <c r="BM91" s="24" t="s">
        <v>1075</v>
      </c>
    </row>
    <row r="92" spans="2:65" s="1" customFormat="1" ht="16.5" customHeight="1">
      <c r="B92" s="174"/>
      <c r="C92" s="175" t="s">
        <v>11</v>
      </c>
      <c r="D92" s="175" t="s">
        <v>131</v>
      </c>
      <c r="E92" s="176" t="s">
        <v>1076</v>
      </c>
      <c r="F92" s="177" t="s">
        <v>1077</v>
      </c>
      <c r="G92" s="178" t="s">
        <v>790</v>
      </c>
      <c r="H92" s="179">
        <v>48</v>
      </c>
      <c r="I92" s="180"/>
      <c r="J92" s="181">
        <f t="shared" si="0"/>
        <v>0</v>
      </c>
      <c r="K92" s="177" t="s">
        <v>5</v>
      </c>
      <c r="L92" s="41"/>
      <c r="M92" s="182" t="s">
        <v>5</v>
      </c>
      <c r="N92" s="183" t="s">
        <v>42</v>
      </c>
      <c r="O92" s="42"/>
      <c r="P92" s="184">
        <f t="shared" si="1"/>
        <v>0</v>
      </c>
      <c r="Q92" s="184">
        <v>0</v>
      </c>
      <c r="R92" s="184">
        <f t="shared" si="2"/>
        <v>0</v>
      </c>
      <c r="S92" s="184">
        <v>0</v>
      </c>
      <c r="T92" s="185">
        <f t="shared" si="3"/>
        <v>0</v>
      </c>
      <c r="AR92" s="24" t="s">
        <v>394</v>
      </c>
      <c r="AT92" s="24" t="s">
        <v>131</v>
      </c>
      <c r="AU92" s="24" t="s">
        <v>79</v>
      </c>
      <c r="AY92" s="24" t="s">
        <v>128</v>
      </c>
      <c r="BE92" s="186">
        <f t="shared" si="4"/>
        <v>0</v>
      </c>
      <c r="BF92" s="186">
        <f t="shared" si="5"/>
        <v>0</v>
      </c>
      <c r="BG92" s="186">
        <f t="shared" si="6"/>
        <v>0</v>
      </c>
      <c r="BH92" s="186">
        <f t="shared" si="7"/>
        <v>0</v>
      </c>
      <c r="BI92" s="186">
        <f t="shared" si="8"/>
        <v>0</v>
      </c>
      <c r="BJ92" s="24" t="s">
        <v>79</v>
      </c>
      <c r="BK92" s="186">
        <f t="shared" si="9"/>
        <v>0</v>
      </c>
      <c r="BL92" s="24" t="s">
        <v>394</v>
      </c>
      <c r="BM92" s="24" t="s">
        <v>1078</v>
      </c>
    </row>
    <row r="93" spans="2:65" s="1" customFormat="1" ht="25.5" customHeight="1">
      <c r="B93" s="174"/>
      <c r="C93" s="175" t="s">
        <v>239</v>
      </c>
      <c r="D93" s="175" t="s">
        <v>131</v>
      </c>
      <c r="E93" s="176" t="s">
        <v>1079</v>
      </c>
      <c r="F93" s="177" t="s">
        <v>1080</v>
      </c>
      <c r="G93" s="178" t="s">
        <v>790</v>
      </c>
      <c r="H93" s="179">
        <v>1</v>
      </c>
      <c r="I93" s="180"/>
      <c r="J93" s="181">
        <f t="shared" si="0"/>
        <v>0</v>
      </c>
      <c r="K93" s="177" t="s">
        <v>5</v>
      </c>
      <c r="L93" s="41"/>
      <c r="M93" s="182" t="s">
        <v>5</v>
      </c>
      <c r="N93" s="247" t="s">
        <v>42</v>
      </c>
      <c r="O93" s="248"/>
      <c r="P93" s="249">
        <f t="shared" si="1"/>
        <v>0</v>
      </c>
      <c r="Q93" s="249">
        <v>0</v>
      </c>
      <c r="R93" s="249">
        <f t="shared" si="2"/>
        <v>0</v>
      </c>
      <c r="S93" s="249">
        <v>0</v>
      </c>
      <c r="T93" s="250">
        <f t="shared" si="3"/>
        <v>0</v>
      </c>
      <c r="AR93" s="24" t="s">
        <v>394</v>
      </c>
      <c r="AT93" s="24" t="s">
        <v>131</v>
      </c>
      <c r="AU93" s="24" t="s">
        <v>79</v>
      </c>
      <c r="AY93" s="24" t="s">
        <v>128</v>
      </c>
      <c r="BE93" s="186">
        <f t="shared" si="4"/>
        <v>0</v>
      </c>
      <c r="BF93" s="186">
        <f t="shared" si="5"/>
        <v>0</v>
      </c>
      <c r="BG93" s="186">
        <f t="shared" si="6"/>
        <v>0</v>
      </c>
      <c r="BH93" s="186">
        <f t="shared" si="7"/>
        <v>0</v>
      </c>
      <c r="BI93" s="186">
        <f t="shared" si="8"/>
        <v>0</v>
      </c>
      <c r="BJ93" s="24" t="s">
        <v>79</v>
      </c>
      <c r="BK93" s="186">
        <f t="shared" si="9"/>
        <v>0</v>
      </c>
      <c r="BL93" s="24" t="s">
        <v>394</v>
      </c>
      <c r="BM93" s="24" t="s">
        <v>1081</v>
      </c>
    </row>
    <row r="94" spans="2:65" s="1" customFormat="1" ht="6.95" customHeight="1">
      <c r="B94" s="56"/>
      <c r="C94" s="57"/>
      <c r="D94" s="57"/>
      <c r="E94" s="57"/>
      <c r="F94" s="57"/>
      <c r="G94" s="57"/>
      <c r="H94" s="57"/>
      <c r="I94" s="127"/>
      <c r="J94" s="57"/>
      <c r="K94" s="57"/>
      <c r="L94" s="41"/>
    </row>
  </sheetData>
  <autoFilter ref="C76:K93"/>
  <mergeCells count="10">
    <mergeCell ref="J51:J52"/>
    <mergeCell ref="E67:H67"/>
    <mergeCell ref="E69:H69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6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zoomScaleNormal="100" workbookViewId="0"/>
  </sheetViews>
  <sheetFormatPr defaultRowHeight="13.5"/>
  <cols>
    <col min="1" max="1" width="8.33203125" style="251" customWidth="1"/>
    <col min="2" max="2" width="1.6640625" style="251" customWidth="1"/>
    <col min="3" max="4" width="5" style="251" customWidth="1"/>
    <col min="5" max="5" width="11.6640625" style="251" customWidth="1"/>
    <col min="6" max="6" width="9.1640625" style="251" customWidth="1"/>
    <col min="7" max="7" width="5" style="251" customWidth="1"/>
    <col min="8" max="8" width="77.83203125" style="251" customWidth="1"/>
    <col min="9" max="10" width="20" style="251" customWidth="1"/>
    <col min="11" max="11" width="1.6640625" style="251" customWidth="1"/>
  </cols>
  <sheetData>
    <row r="1" spans="2:11" ht="37.5" customHeight="1"/>
    <row r="2" spans="2:11" ht="7.5" customHeight="1">
      <c r="B2" s="252"/>
      <c r="C2" s="253"/>
      <c r="D2" s="253"/>
      <c r="E2" s="253"/>
      <c r="F2" s="253"/>
      <c r="G2" s="253"/>
      <c r="H2" s="253"/>
      <c r="I2" s="253"/>
      <c r="J2" s="253"/>
      <c r="K2" s="254"/>
    </row>
    <row r="3" spans="2:11" s="15" customFormat="1" ht="45" customHeight="1">
      <c r="B3" s="255"/>
      <c r="C3" s="375" t="s">
        <v>1082</v>
      </c>
      <c r="D3" s="375"/>
      <c r="E3" s="375"/>
      <c r="F3" s="375"/>
      <c r="G3" s="375"/>
      <c r="H3" s="375"/>
      <c r="I3" s="375"/>
      <c r="J3" s="375"/>
      <c r="K3" s="256"/>
    </row>
    <row r="4" spans="2:11" ht="25.5" customHeight="1">
      <c r="B4" s="257"/>
      <c r="C4" s="376" t="s">
        <v>1083</v>
      </c>
      <c r="D4" s="376"/>
      <c r="E4" s="376"/>
      <c r="F4" s="376"/>
      <c r="G4" s="376"/>
      <c r="H4" s="376"/>
      <c r="I4" s="376"/>
      <c r="J4" s="376"/>
      <c r="K4" s="258"/>
    </row>
    <row r="5" spans="2:11" ht="5.25" customHeight="1">
      <c r="B5" s="257"/>
      <c r="C5" s="259"/>
      <c r="D5" s="259"/>
      <c r="E5" s="259"/>
      <c r="F5" s="259"/>
      <c r="G5" s="259"/>
      <c r="H5" s="259"/>
      <c r="I5" s="259"/>
      <c r="J5" s="259"/>
      <c r="K5" s="258"/>
    </row>
    <row r="6" spans="2:11" ht="15" customHeight="1">
      <c r="B6" s="257"/>
      <c r="C6" s="377" t="s">
        <v>1084</v>
      </c>
      <c r="D6" s="377"/>
      <c r="E6" s="377"/>
      <c r="F6" s="377"/>
      <c r="G6" s="377"/>
      <c r="H6" s="377"/>
      <c r="I6" s="377"/>
      <c r="J6" s="377"/>
      <c r="K6" s="258"/>
    </row>
    <row r="7" spans="2:11" ht="15" customHeight="1">
      <c r="B7" s="261"/>
      <c r="C7" s="377" t="s">
        <v>1085</v>
      </c>
      <c r="D7" s="377"/>
      <c r="E7" s="377"/>
      <c r="F7" s="377"/>
      <c r="G7" s="377"/>
      <c r="H7" s="377"/>
      <c r="I7" s="377"/>
      <c r="J7" s="377"/>
      <c r="K7" s="258"/>
    </row>
    <row r="8" spans="2:11" ht="12.75" customHeight="1">
      <c r="B8" s="261"/>
      <c r="C8" s="260"/>
      <c r="D8" s="260"/>
      <c r="E8" s="260"/>
      <c r="F8" s="260"/>
      <c r="G8" s="260"/>
      <c r="H8" s="260"/>
      <c r="I8" s="260"/>
      <c r="J8" s="260"/>
      <c r="K8" s="258"/>
    </row>
    <row r="9" spans="2:11" ht="15" customHeight="1">
      <c r="B9" s="261"/>
      <c r="C9" s="377" t="s">
        <v>1086</v>
      </c>
      <c r="D9" s="377"/>
      <c r="E9" s="377"/>
      <c r="F9" s="377"/>
      <c r="G9" s="377"/>
      <c r="H9" s="377"/>
      <c r="I9" s="377"/>
      <c r="J9" s="377"/>
      <c r="K9" s="258"/>
    </row>
    <row r="10" spans="2:11" ht="15" customHeight="1">
      <c r="B10" s="261"/>
      <c r="C10" s="260"/>
      <c r="D10" s="377" t="s">
        <v>1087</v>
      </c>
      <c r="E10" s="377"/>
      <c r="F10" s="377"/>
      <c r="G10" s="377"/>
      <c r="H10" s="377"/>
      <c r="I10" s="377"/>
      <c r="J10" s="377"/>
      <c r="K10" s="258"/>
    </row>
    <row r="11" spans="2:11" ht="15" customHeight="1">
      <c r="B11" s="261"/>
      <c r="C11" s="262"/>
      <c r="D11" s="377" t="s">
        <v>1088</v>
      </c>
      <c r="E11" s="377"/>
      <c r="F11" s="377"/>
      <c r="G11" s="377"/>
      <c r="H11" s="377"/>
      <c r="I11" s="377"/>
      <c r="J11" s="377"/>
      <c r="K11" s="258"/>
    </row>
    <row r="12" spans="2:11" ht="12.75" customHeight="1">
      <c r="B12" s="261"/>
      <c r="C12" s="262"/>
      <c r="D12" s="262"/>
      <c r="E12" s="262"/>
      <c r="F12" s="262"/>
      <c r="G12" s="262"/>
      <c r="H12" s="262"/>
      <c r="I12" s="262"/>
      <c r="J12" s="262"/>
      <c r="K12" s="258"/>
    </row>
    <row r="13" spans="2:11" ht="15" customHeight="1">
      <c r="B13" s="261"/>
      <c r="C13" s="262"/>
      <c r="D13" s="377" t="s">
        <v>1089</v>
      </c>
      <c r="E13" s="377"/>
      <c r="F13" s="377"/>
      <c r="G13" s="377"/>
      <c r="H13" s="377"/>
      <c r="I13" s="377"/>
      <c r="J13" s="377"/>
      <c r="K13" s="258"/>
    </row>
    <row r="14" spans="2:11" ht="15" customHeight="1">
      <c r="B14" s="261"/>
      <c r="C14" s="262"/>
      <c r="D14" s="377" t="s">
        <v>1090</v>
      </c>
      <c r="E14" s="377"/>
      <c r="F14" s="377"/>
      <c r="G14" s="377"/>
      <c r="H14" s="377"/>
      <c r="I14" s="377"/>
      <c r="J14" s="377"/>
      <c r="K14" s="258"/>
    </row>
    <row r="15" spans="2:11" ht="15" customHeight="1">
      <c r="B15" s="261"/>
      <c r="C15" s="262"/>
      <c r="D15" s="377" t="s">
        <v>1091</v>
      </c>
      <c r="E15" s="377"/>
      <c r="F15" s="377"/>
      <c r="G15" s="377"/>
      <c r="H15" s="377"/>
      <c r="I15" s="377"/>
      <c r="J15" s="377"/>
      <c r="K15" s="258"/>
    </row>
    <row r="16" spans="2:11" ht="15" customHeight="1">
      <c r="B16" s="261"/>
      <c r="C16" s="262"/>
      <c r="D16" s="262"/>
      <c r="E16" s="263" t="s">
        <v>78</v>
      </c>
      <c r="F16" s="377" t="s">
        <v>1092</v>
      </c>
      <c r="G16" s="377"/>
      <c r="H16" s="377"/>
      <c r="I16" s="377"/>
      <c r="J16" s="377"/>
      <c r="K16" s="258"/>
    </row>
    <row r="17" spans="2:11" ht="15" customHeight="1">
      <c r="B17" s="261"/>
      <c r="C17" s="262"/>
      <c r="D17" s="262"/>
      <c r="E17" s="263" t="s">
        <v>1093</v>
      </c>
      <c r="F17" s="377" t="s">
        <v>1094</v>
      </c>
      <c r="G17" s="377"/>
      <c r="H17" s="377"/>
      <c r="I17" s="377"/>
      <c r="J17" s="377"/>
      <c r="K17" s="258"/>
    </row>
    <row r="18" spans="2:11" ht="15" customHeight="1">
      <c r="B18" s="261"/>
      <c r="C18" s="262"/>
      <c r="D18" s="262"/>
      <c r="E18" s="263" t="s">
        <v>1095</v>
      </c>
      <c r="F18" s="377" t="s">
        <v>1096</v>
      </c>
      <c r="G18" s="377"/>
      <c r="H18" s="377"/>
      <c r="I18" s="377"/>
      <c r="J18" s="377"/>
      <c r="K18" s="258"/>
    </row>
    <row r="19" spans="2:11" ht="15" customHeight="1">
      <c r="B19" s="261"/>
      <c r="C19" s="262"/>
      <c r="D19" s="262"/>
      <c r="E19" s="263" t="s">
        <v>1097</v>
      </c>
      <c r="F19" s="377" t="s">
        <v>1098</v>
      </c>
      <c r="G19" s="377"/>
      <c r="H19" s="377"/>
      <c r="I19" s="377"/>
      <c r="J19" s="377"/>
      <c r="K19" s="258"/>
    </row>
    <row r="20" spans="2:11" ht="15" customHeight="1">
      <c r="B20" s="261"/>
      <c r="C20" s="262"/>
      <c r="D20" s="262"/>
      <c r="E20" s="263" t="s">
        <v>1003</v>
      </c>
      <c r="F20" s="377" t="s">
        <v>1004</v>
      </c>
      <c r="G20" s="377"/>
      <c r="H20" s="377"/>
      <c r="I20" s="377"/>
      <c r="J20" s="377"/>
      <c r="K20" s="258"/>
    </row>
    <row r="21" spans="2:11" ht="15" customHeight="1">
      <c r="B21" s="261"/>
      <c r="C21" s="262"/>
      <c r="D21" s="262"/>
      <c r="E21" s="263" t="s">
        <v>1099</v>
      </c>
      <c r="F21" s="377" t="s">
        <v>1100</v>
      </c>
      <c r="G21" s="377"/>
      <c r="H21" s="377"/>
      <c r="I21" s="377"/>
      <c r="J21" s="377"/>
      <c r="K21" s="258"/>
    </row>
    <row r="22" spans="2:11" ht="12.75" customHeight="1">
      <c r="B22" s="261"/>
      <c r="C22" s="262"/>
      <c r="D22" s="262"/>
      <c r="E22" s="262"/>
      <c r="F22" s="262"/>
      <c r="G22" s="262"/>
      <c r="H22" s="262"/>
      <c r="I22" s="262"/>
      <c r="J22" s="262"/>
      <c r="K22" s="258"/>
    </row>
    <row r="23" spans="2:11" ht="15" customHeight="1">
      <c r="B23" s="261"/>
      <c r="C23" s="377" t="s">
        <v>1101</v>
      </c>
      <c r="D23" s="377"/>
      <c r="E23" s="377"/>
      <c r="F23" s="377"/>
      <c r="G23" s="377"/>
      <c r="H23" s="377"/>
      <c r="I23" s="377"/>
      <c r="J23" s="377"/>
      <c r="K23" s="258"/>
    </row>
    <row r="24" spans="2:11" ht="15" customHeight="1">
      <c r="B24" s="261"/>
      <c r="C24" s="377" t="s">
        <v>1102</v>
      </c>
      <c r="D24" s="377"/>
      <c r="E24" s="377"/>
      <c r="F24" s="377"/>
      <c r="G24" s="377"/>
      <c r="H24" s="377"/>
      <c r="I24" s="377"/>
      <c r="J24" s="377"/>
      <c r="K24" s="258"/>
    </row>
    <row r="25" spans="2:11" ht="15" customHeight="1">
      <c r="B25" s="261"/>
      <c r="C25" s="260"/>
      <c r="D25" s="377" t="s">
        <v>1103</v>
      </c>
      <c r="E25" s="377"/>
      <c r="F25" s="377"/>
      <c r="G25" s="377"/>
      <c r="H25" s="377"/>
      <c r="I25" s="377"/>
      <c r="J25" s="377"/>
      <c r="K25" s="258"/>
    </row>
    <row r="26" spans="2:11" ht="15" customHeight="1">
      <c r="B26" s="261"/>
      <c r="C26" s="262"/>
      <c r="D26" s="377" t="s">
        <v>1104</v>
      </c>
      <c r="E26" s="377"/>
      <c r="F26" s="377"/>
      <c r="G26" s="377"/>
      <c r="H26" s="377"/>
      <c r="I26" s="377"/>
      <c r="J26" s="377"/>
      <c r="K26" s="258"/>
    </row>
    <row r="27" spans="2:11" ht="12.75" customHeight="1">
      <c r="B27" s="261"/>
      <c r="C27" s="262"/>
      <c r="D27" s="262"/>
      <c r="E27" s="262"/>
      <c r="F27" s="262"/>
      <c r="G27" s="262"/>
      <c r="H27" s="262"/>
      <c r="I27" s="262"/>
      <c r="J27" s="262"/>
      <c r="K27" s="258"/>
    </row>
    <row r="28" spans="2:11" ht="15" customHeight="1">
      <c r="B28" s="261"/>
      <c r="C28" s="262"/>
      <c r="D28" s="377" t="s">
        <v>1105</v>
      </c>
      <c r="E28" s="377"/>
      <c r="F28" s="377"/>
      <c r="G28" s="377"/>
      <c r="H28" s="377"/>
      <c r="I28" s="377"/>
      <c r="J28" s="377"/>
      <c r="K28" s="258"/>
    </row>
    <row r="29" spans="2:11" ht="15" customHeight="1">
      <c r="B29" s="261"/>
      <c r="C29" s="262"/>
      <c r="D29" s="377" t="s">
        <v>1106</v>
      </c>
      <c r="E29" s="377"/>
      <c r="F29" s="377"/>
      <c r="G29" s="377"/>
      <c r="H29" s="377"/>
      <c r="I29" s="377"/>
      <c r="J29" s="377"/>
      <c r="K29" s="258"/>
    </row>
    <row r="30" spans="2:11" ht="12.75" customHeight="1">
      <c r="B30" s="261"/>
      <c r="C30" s="262"/>
      <c r="D30" s="262"/>
      <c r="E30" s="262"/>
      <c r="F30" s="262"/>
      <c r="G30" s="262"/>
      <c r="H30" s="262"/>
      <c r="I30" s="262"/>
      <c r="J30" s="262"/>
      <c r="K30" s="258"/>
    </row>
    <row r="31" spans="2:11" ht="15" customHeight="1">
      <c r="B31" s="261"/>
      <c r="C31" s="262"/>
      <c r="D31" s="377" t="s">
        <v>1107</v>
      </c>
      <c r="E31" s="377"/>
      <c r="F31" s="377"/>
      <c r="G31" s="377"/>
      <c r="H31" s="377"/>
      <c r="I31" s="377"/>
      <c r="J31" s="377"/>
      <c r="K31" s="258"/>
    </row>
    <row r="32" spans="2:11" ht="15" customHeight="1">
      <c r="B32" s="261"/>
      <c r="C32" s="262"/>
      <c r="D32" s="377" t="s">
        <v>1108</v>
      </c>
      <c r="E32" s="377"/>
      <c r="F32" s="377"/>
      <c r="G32" s="377"/>
      <c r="H32" s="377"/>
      <c r="I32" s="377"/>
      <c r="J32" s="377"/>
      <c r="K32" s="258"/>
    </row>
    <row r="33" spans="2:11" ht="15" customHeight="1">
      <c r="B33" s="261"/>
      <c r="C33" s="262"/>
      <c r="D33" s="377" t="s">
        <v>1109</v>
      </c>
      <c r="E33" s="377"/>
      <c r="F33" s="377"/>
      <c r="G33" s="377"/>
      <c r="H33" s="377"/>
      <c r="I33" s="377"/>
      <c r="J33" s="377"/>
      <c r="K33" s="258"/>
    </row>
    <row r="34" spans="2:11" ht="15" customHeight="1">
      <c r="B34" s="261"/>
      <c r="C34" s="262"/>
      <c r="D34" s="260"/>
      <c r="E34" s="264" t="s">
        <v>113</v>
      </c>
      <c r="F34" s="260"/>
      <c r="G34" s="377" t="s">
        <v>1110</v>
      </c>
      <c r="H34" s="377"/>
      <c r="I34" s="377"/>
      <c r="J34" s="377"/>
      <c r="K34" s="258"/>
    </row>
    <row r="35" spans="2:11" ht="30.75" customHeight="1">
      <c r="B35" s="261"/>
      <c r="C35" s="262"/>
      <c r="D35" s="260"/>
      <c r="E35" s="264" t="s">
        <v>1111</v>
      </c>
      <c r="F35" s="260"/>
      <c r="G35" s="377" t="s">
        <v>1112</v>
      </c>
      <c r="H35" s="377"/>
      <c r="I35" s="377"/>
      <c r="J35" s="377"/>
      <c r="K35" s="258"/>
    </row>
    <row r="36" spans="2:11" ht="15" customHeight="1">
      <c r="B36" s="261"/>
      <c r="C36" s="262"/>
      <c r="D36" s="260"/>
      <c r="E36" s="264" t="s">
        <v>52</v>
      </c>
      <c r="F36" s="260"/>
      <c r="G36" s="377" t="s">
        <v>1113</v>
      </c>
      <c r="H36" s="377"/>
      <c r="I36" s="377"/>
      <c r="J36" s="377"/>
      <c r="K36" s="258"/>
    </row>
    <row r="37" spans="2:11" ht="15" customHeight="1">
      <c r="B37" s="261"/>
      <c r="C37" s="262"/>
      <c r="D37" s="260"/>
      <c r="E37" s="264" t="s">
        <v>114</v>
      </c>
      <c r="F37" s="260"/>
      <c r="G37" s="377" t="s">
        <v>1114</v>
      </c>
      <c r="H37" s="377"/>
      <c r="I37" s="377"/>
      <c r="J37" s="377"/>
      <c r="K37" s="258"/>
    </row>
    <row r="38" spans="2:11" ht="15" customHeight="1">
      <c r="B38" s="261"/>
      <c r="C38" s="262"/>
      <c r="D38" s="260"/>
      <c r="E38" s="264" t="s">
        <v>115</v>
      </c>
      <c r="F38" s="260"/>
      <c r="G38" s="377" t="s">
        <v>1115</v>
      </c>
      <c r="H38" s="377"/>
      <c r="I38" s="377"/>
      <c r="J38" s="377"/>
      <c r="K38" s="258"/>
    </row>
    <row r="39" spans="2:11" ht="15" customHeight="1">
      <c r="B39" s="261"/>
      <c r="C39" s="262"/>
      <c r="D39" s="260"/>
      <c r="E39" s="264" t="s">
        <v>116</v>
      </c>
      <c r="F39" s="260"/>
      <c r="G39" s="377" t="s">
        <v>1116</v>
      </c>
      <c r="H39" s="377"/>
      <c r="I39" s="377"/>
      <c r="J39" s="377"/>
      <c r="K39" s="258"/>
    </row>
    <row r="40" spans="2:11" ht="15" customHeight="1">
      <c r="B40" s="261"/>
      <c r="C40" s="262"/>
      <c r="D40" s="260"/>
      <c r="E40" s="264" t="s">
        <v>1117</v>
      </c>
      <c r="F40" s="260"/>
      <c r="G40" s="377" t="s">
        <v>1118</v>
      </c>
      <c r="H40" s="377"/>
      <c r="I40" s="377"/>
      <c r="J40" s="377"/>
      <c r="K40" s="258"/>
    </row>
    <row r="41" spans="2:11" ht="15" customHeight="1">
      <c r="B41" s="261"/>
      <c r="C41" s="262"/>
      <c r="D41" s="260"/>
      <c r="E41" s="264"/>
      <c r="F41" s="260"/>
      <c r="G41" s="377" t="s">
        <v>1119</v>
      </c>
      <c r="H41" s="377"/>
      <c r="I41" s="377"/>
      <c r="J41" s="377"/>
      <c r="K41" s="258"/>
    </row>
    <row r="42" spans="2:11" ht="15" customHeight="1">
      <c r="B42" s="261"/>
      <c r="C42" s="262"/>
      <c r="D42" s="260"/>
      <c r="E42" s="264" t="s">
        <v>1120</v>
      </c>
      <c r="F42" s="260"/>
      <c r="G42" s="377" t="s">
        <v>1121</v>
      </c>
      <c r="H42" s="377"/>
      <c r="I42" s="377"/>
      <c r="J42" s="377"/>
      <c r="K42" s="258"/>
    </row>
    <row r="43" spans="2:11" ht="15" customHeight="1">
      <c r="B43" s="261"/>
      <c r="C43" s="262"/>
      <c r="D43" s="260"/>
      <c r="E43" s="264" t="s">
        <v>118</v>
      </c>
      <c r="F43" s="260"/>
      <c r="G43" s="377" t="s">
        <v>1122</v>
      </c>
      <c r="H43" s="377"/>
      <c r="I43" s="377"/>
      <c r="J43" s="377"/>
      <c r="K43" s="258"/>
    </row>
    <row r="44" spans="2:11" ht="12.75" customHeight="1">
      <c r="B44" s="261"/>
      <c r="C44" s="262"/>
      <c r="D44" s="260"/>
      <c r="E44" s="260"/>
      <c r="F44" s="260"/>
      <c r="G44" s="260"/>
      <c r="H44" s="260"/>
      <c r="I44" s="260"/>
      <c r="J44" s="260"/>
      <c r="K44" s="258"/>
    </row>
    <row r="45" spans="2:11" ht="15" customHeight="1">
      <c r="B45" s="261"/>
      <c r="C45" s="262"/>
      <c r="D45" s="377" t="s">
        <v>1123</v>
      </c>
      <c r="E45" s="377"/>
      <c r="F45" s="377"/>
      <c r="G45" s="377"/>
      <c r="H45" s="377"/>
      <c r="I45" s="377"/>
      <c r="J45" s="377"/>
      <c r="K45" s="258"/>
    </row>
    <row r="46" spans="2:11" ht="15" customHeight="1">
      <c r="B46" s="261"/>
      <c r="C46" s="262"/>
      <c r="D46" s="262"/>
      <c r="E46" s="377" t="s">
        <v>1124</v>
      </c>
      <c r="F46" s="377"/>
      <c r="G46" s="377"/>
      <c r="H46" s="377"/>
      <c r="I46" s="377"/>
      <c r="J46" s="377"/>
      <c r="K46" s="258"/>
    </row>
    <row r="47" spans="2:11" ht="15" customHeight="1">
      <c r="B47" s="261"/>
      <c r="C47" s="262"/>
      <c r="D47" s="262"/>
      <c r="E47" s="377" t="s">
        <v>1125</v>
      </c>
      <c r="F47" s="377"/>
      <c r="G47" s="377"/>
      <c r="H47" s="377"/>
      <c r="I47" s="377"/>
      <c r="J47" s="377"/>
      <c r="K47" s="258"/>
    </row>
    <row r="48" spans="2:11" ht="15" customHeight="1">
      <c r="B48" s="261"/>
      <c r="C48" s="262"/>
      <c r="D48" s="262"/>
      <c r="E48" s="377" t="s">
        <v>1126</v>
      </c>
      <c r="F48" s="377"/>
      <c r="G48" s="377"/>
      <c r="H48" s="377"/>
      <c r="I48" s="377"/>
      <c r="J48" s="377"/>
      <c r="K48" s="258"/>
    </row>
    <row r="49" spans="2:11" ht="15" customHeight="1">
      <c r="B49" s="261"/>
      <c r="C49" s="262"/>
      <c r="D49" s="377" t="s">
        <v>1127</v>
      </c>
      <c r="E49" s="377"/>
      <c r="F49" s="377"/>
      <c r="G49" s="377"/>
      <c r="H49" s="377"/>
      <c r="I49" s="377"/>
      <c r="J49" s="377"/>
      <c r="K49" s="258"/>
    </row>
    <row r="50" spans="2:11" ht="25.5" customHeight="1">
      <c r="B50" s="257"/>
      <c r="C50" s="376" t="s">
        <v>1128</v>
      </c>
      <c r="D50" s="376"/>
      <c r="E50" s="376"/>
      <c r="F50" s="376"/>
      <c r="G50" s="376"/>
      <c r="H50" s="376"/>
      <c r="I50" s="376"/>
      <c r="J50" s="376"/>
      <c r="K50" s="258"/>
    </row>
    <row r="51" spans="2:11" ht="5.25" customHeight="1">
      <c r="B51" s="257"/>
      <c r="C51" s="259"/>
      <c r="D51" s="259"/>
      <c r="E51" s="259"/>
      <c r="F51" s="259"/>
      <c r="G51" s="259"/>
      <c r="H51" s="259"/>
      <c r="I51" s="259"/>
      <c r="J51" s="259"/>
      <c r="K51" s="258"/>
    </row>
    <row r="52" spans="2:11" ht="15" customHeight="1">
      <c r="B52" s="257"/>
      <c r="C52" s="377" t="s">
        <v>1129</v>
      </c>
      <c r="D52" s="377"/>
      <c r="E52" s="377"/>
      <c r="F52" s="377"/>
      <c r="G52" s="377"/>
      <c r="H52" s="377"/>
      <c r="I52" s="377"/>
      <c r="J52" s="377"/>
      <c r="K52" s="258"/>
    </row>
    <row r="53" spans="2:11" ht="15" customHeight="1">
      <c r="B53" s="257"/>
      <c r="C53" s="377" t="s">
        <v>1130</v>
      </c>
      <c r="D53" s="377"/>
      <c r="E53" s="377"/>
      <c r="F53" s="377"/>
      <c r="G53" s="377"/>
      <c r="H53" s="377"/>
      <c r="I53" s="377"/>
      <c r="J53" s="377"/>
      <c r="K53" s="258"/>
    </row>
    <row r="54" spans="2:11" ht="12.75" customHeight="1">
      <c r="B54" s="257"/>
      <c r="C54" s="260"/>
      <c r="D54" s="260"/>
      <c r="E54" s="260"/>
      <c r="F54" s="260"/>
      <c r="G54" s="260"/>
      <c r="H54" s="260"/>
      <c r="I54" s="260"/>
      <c r="J54" s="260"/>
      <c r="K54" s="258"/>
    </row>
    <row r="55" spans="2:11" ht="15" customHeight="1">
      <c r="B55" s="257"/>
      <c r="C55" s="377" t="s">
        <v>1131</v>
      </c>
      <c r="D55" s="377"/>
      <c r="E55" s="377"/>
      <c r="F55" s="377"/>
      <c r="G55" s="377"/>
      <c r="H55" s="377"/>
      <c r="I55" s="377"/>
      <c r="J55" s="377"/>
      <c r="K55" s="258"/>
    </row>
    <row r="56" spans="2:11" ht="15" customHeight="1">
      <c r="B56" s="257"/>
      <c r="C56" s="262"/>
      <c r="D56" s="377" t="s">
        <v>1132</v>
      </c>
      <c r="E56" s="377"/>
      <c r="F56" s="377"/>
      <c r="G56" s="377"/>
      <c r="H56" s="377"/>
      <c r="I56" s="377"/>
      <c r="J56" s="377"/>
      <c r="K56" s="258"/>
    </row>
    <row r="57" spans="2:11" ht="15" customHeight="1">
      <c r="B57" s="257"/>
      <c r="C57" s="262"/>
      <c r="D57" s="377" t="s">
        <v>1133</v>
      </c>
      <c r="E57" s="377"/>
      <c r="F57" s="377"/>
      <c r="G57" s="377"/>
      <c r="H57" s="377"/>
      <c r="I57" s="377"/>
      <c r="J57" s="377"/>
      <c r="K57" s="258"/>
    </row>
    <row r="58" spans="2:11" ht="15" customHeight="1">
      <c r="B58" s="257"/>
      <c r="C58" s="262"/>
      <c r="D58" s="377" t="s">
        <v>1134</v>
      </c>
      <c r="E58" s="377"/>
      <c r="F58" s="377"/>
      <c r="G58" s="377"/>
      <c r="H58" s="377"/>
      <c r="I58" s="377"/>
      <c r="J58" s="377"/>
      <c r="K58" s="258"/>
    </row>
    <row r="59" spans="2:11" ht="15" customHeight="1">
      <c r="B59" s="257"/>
      <c r="C59" s="262"/>
      <c r="D59" s="377" t="s">
        <v>1135</v>
      </c>
      <c r="E59" s="377"/>
      <c r="F59" s="377"/>
      <c r="G59" s="377"/>
      <c r="H59" s="377"/>
      <c r="I59" s="377"/>
      <c r="J59" s="377"/>
      <c r="K59" s="258"/>
    </row>
    <row r="60" spans="2:11" ht="15" customHeight="1">
      <c r="B60" s="257"/>
      <c r="C60" s="262"/>
      <c r="D60" s="379" t="s">
        <v>1136</v>
      </c>
      <c r="E60" s="379"/>
      <c r="F60" s="379"/>
      <c r="G60" s="379"/>
      <c r="H60" s="379"/>
      <c r="I60" s="379"/>
      <c r="J60" s="379"/>
      <c r="K60" s="258"/>
    </row>
    <row r="61" spans="2:11" ht="15" customHeight="1">
      <c r="B61" s="257"/>
      <c r="C61" s="262"/>
      <c r="D61" s="377" t="s">
        <v>1137</v>
      </c>
      <c r="E61" s="377"/>
      <c r="F61" s="377"/>
      <c r="G61" s="377"/>
      <c r="H61" s="377"/>
      <c r="I61" s="377"/>
      <c r="J61" s="377"/>
      <c r="K61" s="258"/>
    </row>
    <row r="62" spans="2:11" ht="12.75" customHeight="1">
      <c r="B62" s="257"/>
      <c r="C62" s="262"/>
      <c r="D62" s="262"/>
      <c r="E62" s="265"/>
      <c r="F62" s="262"/>
      <c r="G62" s="262"/>
      <c r="H62" s="262"/>
      <c r="I62" s="262"/>
      <c r="J62" s="262"/>
      <c r="K62" s="258"/>
    </row>
    <row r="63" spans="2:11" ht="15" customHeight="1">
      <c r="B63" s="257"/>
      <c r="C63" s="262"/>
      <c r="D63" s="377" t="s">
        <v>1138</v>
      </c>
      <c r="E63" s="377"/>
      <c r="F63" s="377"/>
      <c r="G63" s="377"/>
      <c r="H63" s="377"/>
      <c r="I63" s="377"/>
      <c r="J63" s="377"/>
      <c r="K63" s="258"/>
    </row>
    <row r="64" spans="2:11" ht="15" customHeight="1">
      <c r="B64" s="257"/>
      <c r="C64" s="262"/>
      <c r="D64" s="379" t="s">
        <v>1139</v>
      </c>
      <c r="E64" s="379"/>
      <c r="F64" s="379"/>
      <c r="G64" s="379"/>
      <c r="H64" s="379"/>
      <c r="I64" s="379"/>
      <c r="J64" s="379"/>
      <c r="K64" s="258"/>
    </row>
    <row r="65" spans="2:11" ht="15" customHeight="1">
      <c r="B65" s="257"/>
      <c r="C65" s="262"/>
      <c r="D65" s="377" t="s">
        <v>1140</v>
      </c>
      <c r="E65" s="377"/>
      <c r="F65" s="377"/>
      <c r="G65" s="377"/>
      <c r="H65" s="377"/>
      <c r="I65" s="377"/>
      <c r="J65" s="377"/>
      <c r="K65" s="258"/>
    </row>
    <row r="66" spans="2:11" ht="15" customHeight="1">
      <c r="B66" s="257"/>
      <c r="C66" s="262"/>
      <c r="D66" s="377" t="s">
        <v>1141</v>
      </c>
      <c r="E66" s="377"/>
      <c r="F66" s="377"/>
      <c r="G66" s="377"/>
      <c r="H66" s="377"/>
      <c r="I66" s="377"/>
      <c r="J66" s="377"/>
      <c r="K66" s="258"/>
    </row>
    <row r="67" spans="2:11" ht="15" customHeight="1">
      <c r="B67" s="257"/>
      <c r="C67" s="262"/>
      <c r="D67" s="377" t="s">
        <v>1142</v>
      </c>
      <c r="E67" s="377"/>
      <c r="F67" s="377"/>
      <c r="G67" s="377"/>
      <c r="H67" s="377"/>
      <c r="I67" s="377"/>
      <c r="J67" s="377"/>
      <c r="K67" s="258"/>
    </row>
    <row r="68" spans="2:11" ht="15" customHeight="1">
      <c r="B68" s="257"/>
      <c r="C68" s="262"/>
      <c r="D68" s="377" t="s">
        <v>1143</v>
      </c>
      <c r="E68" s="377"/>
      <c r="F68" s="377"/>
      <c r="G68" s="377"/>
      <c r="H68" s="377"/>
      <c r="I68" s="377"/>
      <c r="J68" s="377"/>
      <c r="K68" s="258"/>
    </row>
    <row r="69" spans="2:11" ht="12.75" customHeight="1">
      <c r="B69" s="266"/>
      <c r="C69" s="267"/>
      <c r="D69" s="267"/>
      <c r="E69" s="267"/>
      <c r="F69" s="267"/>
      <c r="G69" s="267"/>
      <c r="H69" s="267"/>
      <c r="I69" s="267"/>
      <c r="J69" s="267"/>
      <c r="K69" s="268"/>
    </row>
    <row r="70" spans="2:11" ht="18.75" customHeight="1">
      <c r="B70" s="269"/>
      <c r="C70" s="269"/>
      <c r="D70" s="269"/>
      <c r="E70" s="269"/>
      <c r="F70" s="269"/>
      <c r="G70" s="269"/>
      <c r="H70" s="269"/>
      <c r="I70" s="269"/>
      <c r="J70" s="269"/>
      <c r="K70" s="270"/>
    </row>
    <row r="71" spans="2:11" ht="18.75" customHeight="1">
      <c r="B71" s="270"/>
      <c r="C71" s="270"/>
      <c r="D71" s="270"/>
      <c r="E71" s="270"/>
      <c r="F71" s="270"/>
      <c r="G71" s="270"/>
      <c r="H71" s="270"/>
      <c r="I71" s="270"/>
      <c r="J71" s="270"/>
      <c r="K71" s="270"/>
    </row>
    <row r="72" spans="2:11" ht="7.5" customHeight="1">
      <c r="B72" s="271"/>
      <c r="C72" s="272"/>
      <c r="D72" s="272"/>
      <c r="E72" s="272"/>
      <c r="F72" s="272"/>
      <c r="G72" s="272"/>
      <c r="H72" s="272"/>
      <c r="I72" s="272"/>
      <c r="J72" s="272"/>
      <c r="K72" s="273"/>
    </row>
    <row r="73" spans="2:11" ht="45" customHeight="1">
      <c r="B73" s="274"/>
      <c r="C73" s="380" t="s">
        <v>92</v>
      </c>
      <c r="D73" s="380"/>
      <c r="E73" s="380"/>
      <c r="F73" s="380"/>
      <c r="G73" s="380"/>
      <c r="H73" s="380"/>
      <c r="I73" s="380"/>
      <c r="J73" s="380"/>
      <c r="K73" s="275"/>
    </row>
    <row r="74" spans="2:11" ht="17.25" customHeight="1">
      <c r="B74" s="274"/>
      <c r="C74" s="276" t="s">
        <v>1144</v>
      </c>
      <c r="D74" s="276"/>
      <c r="E74" s="276"/>
      <c r="F74" s="276" t="s">
        <v>1145</v>
      </c>
      <c r="G74" s="277"/>
      <c r="H74" s="276" t="s">
        <v>114</v>
      </c>
      <c r="I74" s="276" t="s">
        <v>56</v>
      </c>
      <c r="J74" s="276" t="s">
        <v>1146</v>
      </c>
      <c r="K74" s="275"/>
    </row>
    <row r="75" spans="2:11" ht="17.25" customHeight="1">
      <c r="B75" s="274"/>
      <c r="C75" s="278" t="s">
        <v>1147</v>
      </c>
      <c r="D75" s="278"/>
      <c r="E75" s="278"/>
      <c r="F75" s="279" t="s">
        <v>1148</v>
      </c>
      <c r="G75" s="280"/>
      <c r="H75" s="278"/>
      <c r="I75" s="278"/>
      <c r="J75" s="278" t="s">
        <v>1149</v>
      </c>
      <c r="K75" s="275"/>
    </row>
    <row r="76" spans="2:11" ht="5.25" customHeight="1">
      <c r="B76" s="274"/>
      <c r="C76" s="281"/>
      <c r="D76" s="281"/>
      <c r="E76" s="281"/>
      <c r="F76" s="281"/>
      <c r="G76" s="282"/>
      <c r="H76" s="281"/>
      <c r="I76" s="281"/>
      <c r="J76" s="281"/>
      <c r="K76" s="275"/>
    </row>
    <row r="77" spans="2:11" ht="15" customHeight="1">
      <c r="B77" s="274"/>
      <c r="C77" s="264" t="s">
        <v>52</v>
      </c>
      <c r="D77" s="281"/>
      <c r="E77" s="281"/>
      <c r="F77" s="283" t="s">
        <v>1150</v>
      </c>
      <c r="G77" s="282"/>
      <c r="H77" s="264" t="s">
        <v>1151</v>
      </c>
      <c r="I77" s="264" t="s">
        <v>1152</v>
      </c>
      <c r="J77" s="264">
        <v>20</v>
      </c>
      <c r="K77" s="275"/>
    </row>
    <row r="78" spans="2:11" ht="15" customHeight="1">
      <c r="B78" s="274"/>
      <c r="C78" s="264" t="s">
        <v>1153</v>
      </c>
      <c r="D78" s="264"/>
      <c r="E78" s="264"/>
      <c r="F78" s="283" t="s">
        <v>1150</v>
      </c>
      <c r="G78" s="282"/>
      <c r="H78" s="264" t="s">
        <v>1154</v>
      </c>
      <c r="I78" s="264" t="s">
        <v>1152</v>
      </c>
      <c r="J78" s="264">
        <v>120</v>
      </c>
      <c r="K78" s="275"/>
    </row>
    <row r="79" spans="2:11" ht="15" customHeight="1">
      <c r="B79" s="284"/>
      <c r="C79" s="264" t="s">
        <v>1155</v>
      </c>
      <c r="D79" s="264"/>
      <c r="E79" s="264"/>
      <c r="F79" s="283" t="s">
        <v>1156</v>
      </c>
      <c r="G79" s="282"/>
      <c r="H79" s="264" t="s">
        <v>1157</v>
      </c>
      <c r="I79" s="264" t="s">
        <v>1152</v>
      </c>
      <c r="J79" s="264">
        <v>50</v>
      </c>
      <c r="K79" s="275"/>
    </row>
    <row r="80" spans="2:11" ht="15" customHeight="1">
      <c r="B80" s="284"/>
      <c r="C80" s="264" t="s">
        <v>1158</v>
      </c>
      <c r="D80" s="264"/>
      <c r="E80" s="264"/>
      <c r="F80" s="283" t="s">
        <v>1150</v>
      </c>
      <c r="G80" s="282"/>
      <c r="H80" s="264" t="s">
        <v>1159</v>
      </c>
      <c r="I80" s="264" t="s">
        <v>1160</v>
      </c>
      <c r="J80" s="264"/>
      <c r="K80" s="275"/>
    </row>
    <row r="81" spans="2:11" ht="15" customHeight="1">
      <c r="B81" s="284"/>
      <c r="C81" s="285" t="s">
        <v>1161</v>
      </c>
      <c r="D81" s="285"/>
      <c r="E81" s="285"/>
      <c r="F81" s="286" t="s">
        <v>1156</v>
      </c>
      <c r="G81" s="285"/>
      <c r="H81" s="285" t="s">
        <v>1162</v>
      </c>
      <c r="I81" s="285" t="s">
        <v>1152</v>
      </c>
      <c r="J81" s="285">
        <v>15</v>
      </c>
      <c r="K81" s="275"/>
    </row>
    <row r="82" spans="2:11" ht="15" customHeight="1">
      <c r="B82" s="284"/>
      <c r="C82" s="285" t="s">
        <v>1163</v>
      </c>
      <c r="D82" s="285"/>
      <c r="E82" s="285"/>
      <c r="F82" s="286" t="s">
        <v>1156</v>
      </c>
      <c r="G82" s="285"/>
      <c r="H82" s="285" t="s">
        <v>1164</v>
      </c>
      <c r="I82" s="285" t="s">
        <v>1152</v>
      </c>
      <c r="J82" s="285">
        <v>15</v>
      </c>
      <c r="K82" s="275"/>
    </row>
    <row r="83" spans="2:11" ht="15" customHeight="1">
      <c r="B83" s="284"/>
      <c r="C83" s="285" t="s">
        <v>1165</v>
      </c>
      <c r="D83" s="285"/>
      <c r="E83" s="285"/>
      <c r="F83" s="286" t="s">
        <v>1156</v>
      </c>
      <c r="G83" s="285"/>
      <c r="H83" s="285" t="s">
        <v>1166</v>
      </c>
      <c r="I83" s="285" t="s">
        <v>1152</v>
      </c>
      <c r="J83" s="285">
        <v>20</v>
      </c>
      <c r="K83" s="275"/>
    </row>
    <row r="84" spans="2:11" ht="15" customHeight="1">
      <c r="B84" s="284"/>
      <c r="C84" s="285" t="s">
        <v>1167</v>
      </c>
      <c r="D84" s="285"/>
      <c r="E84" s="285"/>
      <c r="F84" s="286" t="s">
        <v>1156</v>
      </c>
      <c r="G84" s="285"/>
      <c r="H84" s="285" t="s">
        <v>1168</v>
      </c>
      <c r="I84" s="285" t="s">
        <v>1152</v>
      </c>
      <c r="J84" s="285">
        <v>20</v>
      </c>
      <c r="K84" s="275"/>
    </row>
    <row r="85" spans="2:11" ht="15" customHeight="1">
      <c r="B85" s="284"/>
      <c r="C85" s="264" t="s">
        <v>1169</v>
      </c>
      <c r="D85" s="264"/>
      <c r="E85" s="264"/>
      <c r="F85" s="283" t="s">
        <v>1156</v>
      </c>
      <c r="G85" s="282"/>
      <c r="H85" s="264" t="s">
        <v>1170</v>
      </c>
      <c r="I85" s="264" t="s">
        <v>1152</v>
      </c>
      <c r="J85" s="264">
        <v>50</v>
      </c>
      <c r="K85" s="275"/>
    </row>
    <row r="86" spans="2:11" ht="15" customHeight="1">
      <c r="B86" s="284"/>
      <c r="C86" s="264" t="s">
        <v>1171</v>
      </c>
      <c r="D86" s="264"/>
      <c r="E86" s="264"/>
      <c r="F86" s="283" t="s">
        <v>1156</v>
      </c>
      <c r="G86" s="282"/>
      <c r="H86" s="264" t="s">
        <v>1172</v>
      </c>
      <c r="I86" s="264" t="s">
        <v>1152</v>
      </c>
      <c r="J86" s="264">
        <v>20</v>
      </c>
      <c r="K86" s="275"/>
    </row>
    <row r="87" spans="2:11" ht="15" customHeight="1">
      <c r="B87" s="284"/>
      <c r="C87" s="264" t="s">
        <v>1173</v>
      </c>
      <c r="D87" s="264"/>
      <c r="E87" s="264"/>
      <c r="F87" s="283" t="s">
        <v>1156</v>
      </c>
      <c r="G87" s="282"/>
      <c r="H87" s="264" t="s">
        <v>1174</v>
      </c>
      <c r="I87" s="264" t="s">
        <v>1152</v>
      </c>
      <c r="J87" s="264">
        <v>20</v>
      </c>
      <c r="K87" s="275"/>
    </row>
    <row r="88" spans="2:11" ht="15" customHeight="1">
      <c r="B88" s="284"/>
      <c r="C88" s="264" t="s">
        <v>1175</v>
      </c>
      <c r="D88" s="264"/>
      <c r="E88" s="264"/>
      <c r="F88" s="283" t="s">
        <v>1156</v>
      </c>
      <c r="G88" s="282"/>
      <c r="H88" s="264" t="s">
        <v>1176</v>
      </c>
      <c r="I88" s="264" t="s">
        <v>1152</v>
      </c>
      <c r="J88" s="264">
        <v>50</v>
      </c>
      <c r="K88" s="275"/>
    </row>
    <row r="89" spans="2:11" ht="15" customHeight="1">
      <c r="B89" s="284"/>
      <c r="C89" s="264" t="s">
        <v>1177</v>
      </c>
      <c r="D89" s="264"/>
      <c r="E89" s="264"/>
      <c r="F89" s="283" t="s">
        <v>1156</v>
      </c>
      <c r="G89" s="282"/>
      <c r="H89" s="264" t="s">
        <v>1177</v>
      </c>
      <c r="I89" s="264" t="s">
        <v>1152</v>
      </c>
      <c r="J89" s="264">
        <v>50</v>
      </c>
      <c r="K89" s="275"/>
    </row>
    <row r="90" spans="2:11" ht="15" customHeight="1">
      <c r="B90" s="284"/>
      <c r="C90" s="264" t="s">
        <v>119</v>
      </c>
      <c r="D90" s="264"/>
      <c r="E90" s="264"/>
      <c r="F90" s="283" t="s">
        <v>1156</v>
      </c>
      <c r="G90" s="282"/>
      <c r="H90" s="264" t="s">
        <v>1178</v>
      </c>
      <c r="I90" s="264" t="s">
        <v>1152</v>
      </c>
      <c r="J90" s="264">
        <v>255</v>
      </c>
      <c r="K90" s="275"/>
    </row>
    <row r="91" spans="2:11" ht="15" customHeight="1">
      <c r="B91" s="284"/>
      <c r="C91" s="264" t="s">
        <v>1179</v>
      </c>
      <c r="D91" s="264"/>
      <c r="E91" s="264"/>
      <c r="F91" s="283" t="s">
        <v>1150</v>
      </c>
      <c r="G91" s="282"/>
      <c r="H91" s="264" t="s">
        <v>1180</v>
      </c>
      <c r="I91" s="264" t="s">
        <v>1181</v>
      </c>
      <c r="J91" s="264"/>
      <c r="K91" s="275"/>
    </row>
    <row r="92" spans="2:11" ht="15" customHeight="1">
      <c r="B92" s="284"/>
      <c r="C92" s="264" t="s">
        <v>1182</v>
      </c>
      <c r="D92" s="264"/>
      <c r="E92" s="264"/>
      <c r="F92" s="283" t="s">
        <v>1150</v>
      </c>
      <c r="G92" s="282"/>
      <c r="H92" s="264" t="s">
        <v>1183</v>
      </c>
      <c r="I92" s="264" t="s">
        <v>1184</v>
      </c>
      <c r="J92" s="264"/>
      <c r="K92" s="275"/>
    </row>
    <row r="93" spans="2:11" ht="15" customHeight="1">
      <c r="B93" s="284"/>
      <c r="C93" s="264" t="s">
        <v>1185</v>
      </c>
      <c r="D93" s="264"/>
      <c r="E93" s="264"/>
      <c r="F93" s="283" t="s">
        <v>1150</v>
      </c>
      <c r="G93" s="282"/>
      <c r="H93" s="264" t="s">
        <v>1185</v>
      </c>
      <c r="I93" s="264" t="s">
        <v>1184</v>
      </c>
      <c r="J93" s="264"/>
      <c r="K93" s="275"/>
    </row>
    <row r="94" spans="2:11" ht="15" customHeight="1">
      <c r="B94" s="284"/>
      <c r="C94" s="264" t="s">
        <v>37</v>
      </c>
      <c r="D94" s="264"/>
      <c r="E94" s="264"/>
      <c r="F94" s="283" t="s">
        <v>1150</v>
      </c>
      <c r="G94" s="282"/>
      <c r="H94" s="264" t="s">
        <v>1186</v>
      </c>
      <c r="I94" s="264" t="s">
        <v>1184</v>
      </c>
      <c r="J94" s="264"/>
      <c r="K94" s="275"/>
    </row>
    <row r="95" spans="2:11" ht="15" customHeight="1">
      <c r="B95" s="284"/>
      <c r="C95" s="264" t="s">
        <v>47</v>
      </c>
      <c r="D95" s="264"/>
      <c r="E95" s="264"/>
      <c r="F95" s="283" t="s">
        <v>1150</v>
      </c>
      <c r="G95" s="282"/>
      <c r="H95" s="264" t="s">
        <v>1187</v>
      </c>
      <c r="I95" s="264" t="s">
        <v>1184</v>
      </c>
      <c r="J95" s="264"/>
      <c r="K95" s="275"/>
    </row>
    <row r="96" spans="2:11" ht="15" customHeight="1">
      <c r="B96" s="287"/>
      <c r="C96" s="288"/>
      <c r="D96" s="288"/>
      <c r="E96" s="288"/>
      <c r="F96" s="288"/>
      <c r="G96" s="288"/>
      <c r="H96" s="288"/>
      <c r="I96" s="288"/>
      <c r="J96" s="288"/>
      <c r="K96" s="289"/>
    </row>
    <row r="97" spans="2:11" ht="18.75" customHeight="1">
      <c r="B97" s="290"/>
      <c r="C97" s="291"/>
      <c r="D97" s="291"/>
      <c r="E97" s="291"/>
      <c r="F97" s="291"/>
      <c r="G97" s="291"/>
      <c r="H97" s="291"/>
      <c r="I97" s="291"/>
      <c r="J97" s="291"/>
      <c r="K97" s="290"/>
    </row>
    <row r="98" spans="2:11" ht="18.75" customHeight="1">
      <c r="B98" s="270"/>
      <c r="C98" s="270"/>
      <c r="D98" s="270"/>
      <c r="E98" s="270"/>
      <c r="F98" s="270"/>
      <c r="G98" s="270"/>
      <c r="H98" s="270"/>
      <c r="I98" s="270"/>
      <c r="J98" s="270"/>
      <c r="K98" s="270"/>
    </row>
    <row r="99" spans="2:11" ht="7.5" customHeight="1">
      <c r="B99" s="271"/>
      <c r="C99" s="272"/>
      <c r="D99" s="272"/>
      <c r="E99" s="272"/>
      <c r="F99" s="272"/>
      <c r="G99" s="272"/>
      <c r="H99" s="272"/>
      <c r="I99" s="272"/>
      <c r="J99" s="272"/>
      <c r="K99" s="273"/>
    </row>
    <row r="100" spans="2:11" ht="45" customHeight="1">
      <c r="B100" s="274"/>
      <c r="C100" s="380" t="s">
        <v>1188</v>
      </c>
      <c r="D100" s="380"/>
      <c r="E100" s="380"/>
      <c r="F100" s="380"/>
      <c r="G100" s="380"/>
      <c r="H100" s="380"/>
      <c r="I100" s="380"/>
      <c r="J100" s="380"/>
      <c r="K100" s="275"/>
    </row>
    <row r="101" spans="2:11" ht="17.25" customHeight="1">
      <c r="B101" s="274"/>
      <c r="C101" s="276" t="s">
        <v>1144</v>
      </c>
      <c r="D101" s="276"/>
      <c r="E101" s="276"/>
      <c r="F101" s="276" t="s">
        <v>1145</v>
      </c>
      <c r="G101" s="277"/>
      <c r="H101" s="276" t="s">
        <v>114</v>
      </c>
      <c r="I101" s="276" t="s">
        <v>56</v>
      </c>
      <c r="J101" s="276" t="s">
        <v>1146</v>
      </c>
      <c r="K101" s="275"/>
    </row>
    <row r="102" spans="2:11" ht="17.25" customHeight="1">
      <c r="B102" s="274"/>
      <c r="C102" s="278" t="s">
        <v>1147</v>
      </c>
      <c r="D102" s="278"/>
      <c r="E102" s="278"/>
      <c r="F102" s="279" t="s">
        <v>1148</v>
      </c>
      <c r="G102" s="280"/>
      <c r="H102" s="278"/>
      <c r="I102" s="278"/>
      <c r="J102" s="278" t="s">
        <v>1149</v>
      </c>
      <c r="K102" s="275"/>
    </row>
    <row r="103" spans="2:11" ht="5.25" customHeight="1">
      <c r="B103" s="274"/>
      <c r="C103" s="276"/>
      <c r="D103" s="276"/>
      <c r="E103" s="276"/>
      <c r="F103" s="276"/>
      <c r="G103" s="292"/>
      <c r="H103" s="276"/>
      <c r="I103" s="276"/>
      <c r="J103" s="276"/>
      <c r="K103" s="275"/>
    </row>
    <row r="104" spans="2:11" ht="15" customHeight="1">
      <c r="B104" s="274"/>
      <c r="C104" s="264" t="s">
        <v>52</v>
      </c>
      <c r="D104" s="281"/>
      <c r="E104" s="281"/>
      <c r="F104" s="283" t="s">
        <v>1150</v>
      </c>
      <c r="G104" s="292"/>
      <c r="H104" s="264" t="s">
        <v>1189</v>
      </c>
      <c r="I104" s="264" t="s">
        <v>1152</v>
      </c>
      <c r="J104" s="264">
        <v>20</v>
      </c>
      <c r="K104" s="275"/>
    </row>
    <row r="105" spans="2:11" ht="15" customHeight="1">
      <c r="B105" s="274"/>
      <c r="C105" s="264" t="s">
        <v>1153</v>
      </c>
      <c r="D105" s="264"/>
      <c r="E105" s="264"/>
      <c r="F105" s="283" t="s">
        <v>1150</v>
      </c>
      <c r="G105" s="264"/>
      <c r="H105" s="264" t="s">
        <v>1189</v>
      </c>
      <c r="I105" s="264" t="s">
        <v>1152</v>
      </c>
      <c r="J105" s="264">
        <v>120</v>
      </c>
      <c r="K105" s="275"/>
    </row>
    <row r="106" spans="2:11" ht="15" customHeight="1">
      <c r="B106" s="284"/>
      <c r="C106" s="264" t="s">
        <v>1155</v>
      </c>
      <c r="D106" s="264"/>
      <c r="E106" s="264"/>
      <c r="F106" s="283" t="s">
        <v>1156</v>
      </c>
      <c r="G106" s="264"/>
      <c r="H106" s="264" t="s">
        <v>1189</v>
      </c>
      <c r="I106" s="264" t="s">
        <v>1152</v>
      </c>
      <c r="J106" s="264">
        <v>50</v>
      </c>
      <c r="K106" s="275"/>
    </row>
    <row r="107" spans="2:11" ht="15" customHeight="1">
      <c r="B107" s="284"/>
      <c r="C107" s="264" t="s">
        <v>1158</v>
      </c>
      <c r="D107" s="264"/>
      <c r="E107" s="264"/>
      <c r="F107" s="283" t="s">
        <v>1150</v>
      </c>
      <c r="G107" s="264"/>
      <c r="H107" s="264" t="s">
        <v>1189</v>
      </c>
      <c r="I107" s="264" t="s">
        <v>1160</v>
      </c>
      <c r="J107" s="264"/>
      <c r="K107" s="275"/>
    </row>
    <row r="108" spans="2:11" ht="15" customHeight="1">
      <c r="B108" s="284"/>
      <c r="C108" s="264" t="s">
        <v>1169</v>
      </c>
      <c r="D108" s="264"/>
      <c r="E108" s="264"/>
      <c r="F108" s="283" t="s">
        <v>1156</v>
      </c>
      <c r="G108" s="264"/>
      <c r="H108" s="264" t="s">
        <v>1189</v>
      </c>
      <c r="I108" s="264" t="s">
        <v>1152</v>
      </c>
      <c r="J108" s="264">
        <v>50</v>
      </c>
      <c r="K108" s="275"/>
    </row>
    <row r="109" spans="2:11" ht="15" customHeight="1">
      <c r="B109" s="284"/>
      <c r="C109" s="264" t="s">
        <v>1177</v>
      </c>
      <c r="D109" s="264"/>
      <c r="E109" s="264"/>
      <c r="F109" s="283" t="s">
        <v>1156</v>
      </c>
      <c r="G109" s="264"/>
      <c r="H109" s="264" t="s">
        <v>1189</v>
      </c>
      <c r="I109" s="264" t="s">
        <v>1152</v>
      </c>
      <c r="J109" s="264">
        <v>50</v>
      </c>
      <c r="K109" s="275"/>
    </row>
    <row r="110" spans="2:11" ht="15" customHeight="1">
      <c r="B110" s="284"/>
      <c r="C110" s="264" t="s">
        <v>1175</v>
      </c>
      <c r="D110" s="264"/>
      <c r="E110" s="264"/>
      <c r="F110" s="283" t="s">
        <v>1156</v>
      </c>
      <c r="G110" s="264"/>
      <c r="H110" s="264" t="s">
        <v>1189</v>
      </c>
      <c r="I110" s="264" t="s">
        <v>1152</v>
      </c>
      <c r="J110" s="264">
        <v>50</v>
      </c>
      <c r="K110" s="275"/>
    </row>
    <row r="111" spans="2:11" ht="15" customHeight="1">
      <c r="B111" s="284"/>
      <c r="C111" s="264" t="s">
        <v>52</v>
      </c>
      <c r="D111" s="264"/>
      <c r="E111" s="264"/>
      <c r="F111" s="283" t="s">
        <v>1150</v>
      </c>
      <c r="G111" s="264"/>
      <c r="H111" s="264" t="s">
        <v>1190</v>
      </c>
      <c r="I111" s="264" t="s">
        <v>1152</v>
      </c>
      <c r="J111" s="264">
        <v>20</v>
      </c>
      <c r="K111" s="275"/>
    </row>
    <row r="112" spans="2:11" ht="15" customHeight="1">
      <c r="B112" s="284"/>
      <c r="C112" s="264" t="s">
        <v>1191</v>
      </c>
      <c r="D112" s="264"/>
      <c r="E112" s="264"/>
      <c r="F112" s="283" t="s">
        <v>1150</v>
      </c>
      <c r="G112" s="264"/>
      <c r="H112" s="264" t="s">
        <v>1192</v>
      </c>
      <c r="I112" s="264" t="s">
        <v>1152</v>
      </c>
      <c r="J112" s="264">
        <v>120</v>
      </c>
      <c r="K112" s="275"/>
    </row>
    <row r="113" spans="2:11" ht="15" customHeight="1">
      <c r="B113" s="284"/>
      <c r="C113" s="264" t="s">
        <v>37</v>
      </c>
      <c r="D113" s="264"/>
      <c r="E113" s="264"/>
      <c r="F113" s="283" t="s">
        <v>1150</v>
      </c>
      <c r="G113" s="264"/>
      <c r="H113" s="264" t="s">
        <v>1193</v>
      </c>
      <c r="I113" s="264" t="s">
        <v>1184</v>
      </c>
      <c r="J113" s="264"/>
      <c r="K113" s="275"/>
    </row>
    <row r="114" spans="2:11" ht="15" customHeight="1">
      <c r="B114" s="284"/>
      <c r="C114" s="264" t="s">
        <v>47</v>
      </c>
      <c r="D114" s="264"/>
      <c r="E114" s="264"/>
      <c r="F114" s="283" t="s">
        <v>1150</v>
      </c>
      <c r="G114" s="264"/>
      <c r="H114" s="264" t="s">
        <v>1194</v>
      </c>
      <c r="I114" s="264" t="s">
        <v>1184</v>
      </c>
      <c r="J114" s="264"/>
      <c r="K114" s="275"/>
    </row>
    <row r="115" spans="2:11" ht="15" customHeight="1">
      <c r="B115" s="284"/>
      <c r="C115" s="264" t="s">
        <v>56</v>
      </c>
      <c r="D115" s="264"/>
      <c r="E115" s="264"/>
      <c r="F115" s="283" t="s">
        <v>1150</v>
      </c>
      <c r="G115" s="264"/>
      <c r="H115" s="264" t="s">
        <v>1195</v>
      </c>
      <c r="I115" s="264" t="s">
        <v>1196</v>
      </c>
      <c r="J115" s="264"/>
      <c r="K115" s="275"/>
    </row>
    <row r="116" spans="2:11" ht="15" customHeight="1">
      <c r="B116" s="287"/>
      <c r="C116" s="293"/>
      <c r="D116" s="293"/>
      <c r="E116" s="293"/>
      <c r="F116" s="293"/>
      <c r="G116" s="293"/>
      <c r="H116" s="293"/>
      <c r="I116" s="293"/>
      <c r="J116" s="293"/>
      <c r="K116" s="289"/>
    </row>
    <row r="117" spans="2:11" ht="18.75" customHeight="1">
      <c r="B117" s="294"/>
      <c r="C117" s="260"/>
      <c r="D117" s="260"/>
      <c r="E117" s="260"/>
      <c r="F117" s="295"/>
      <c r="G117" s="260"/>
      <c r="H117" s="260"/>
      <c r="I117" s="260"/>
      <c r="J117" s="260"/>
      <c r="K117" s="294"/>
    </row>
    <row r="118" spans="2:11" ht="18.75" customHeight="1">
      <c r="B118" s="270"/>
      <c r="C118" s="270"/>
      <c r="D118" s="270"/>
      <c r="E118" s="270"/>
      <c r="F118" s="270"/>
      <c r="G118" s="270"/>
      <c r="H118" s="270"/>
      <c r="I118" s="270"/>
      <c r="J118" s="270"/>
      <c r="K118" s="270"/>
    </row>
    <row r="119" spans="2:11" ht="7.5" customHeight="1">
      <c r="B119" s="296"/>
      <c r="C119" s="297"/>
      <c r="D119" s="297"/>
      <c r="E119" s="297"/>
      <c r="F119" s="297"/>
      <c r="G119" s="297"/>
      <c r="H119" s="297"/>
      <c r="I119" s="297"/>
      <c r="J119" s="297"/>
      <c r="K119" s="298"/>
    </row>
    <row r="120" spans="2:11" ht="45" customHeight="1">
      <c r="B120" s="299"/>
      <c r="C120" s="375" t="s">
        <v>1197</v>
      </c>
      <c r="D120" s="375"/>
      <c r="E120" s="375"/>
      <c r="F120" s="375"/>
      <c r="G120" s="375"/>
      <c r="H120" s="375"/>
      <c r="I120" s="375"/>
      <c r="J120" s="375"/>
      <c r="K120" s="300"/>
    </row>
    <row r="121" spans="2:11" ht="17.25" customHeight="1">
      <c r="B121" s="301"/>
      <c r="C121" s="276" t="s">
        <v>1144</v>
      </c>
      <c r="D121" s="276"/>
      <c r="E121" s="276"/>
      <c r="F121" s="276" t="s">
        <v>1145</v>
      </c>
      <c r="G121" s="277"/>
      <c r="H121" s="276" t="s">
        <v>114</v>
      </c>
      <c r="I121" s="276" t="s">
        <v>56</v>
      </c>
      <c r="J121" s="276" t="s">
        <v>1146</v>
      </c>
      <c r="K121" s="302"/>
    </row>
    <row r="122" spans="2:11" ht="17.25" customHeight="1">
      <c r="B122" s="301"/>
      <c r="C122" s="278" t="s">
        <v>1147</v>
      </c>
      <c r="D122" s="278"/>
      <c r="E122" s="278"/>
      <c r="F122" s="279" t="s">
        <v>1148</v>
      </c>
      <c r="G122" s="280"/>
      <c r="H122" s="278"/>
      <c r="I122" s="278"/>
      <c r="J122" s="278" t="s">
        <v>1149</v>
      </c>
      <c r="K122" s="302"/>
    </row>
    <row r="123" spans="2:11" ht="5.25" customHeight="1">
      <c r="B123" s="303"/>
      <c r="C123" s="281"/>
      <c r="D123" s="281"/>
      <c r="E123" s="281"/>
      <c r="F123" s="281"/>
      <c r="G123" s="264"/>
      <c r="H123" s="281"/>
      <c r="I123" s="281"/>
      <c r="J123" s="281"/>
      <c r="K123" s="304"/>
    </row>
    <row r="124" spans="2:11" ht="15" customHeight="1">
      <c r="B124" s="303"/>
      <c r="C124" s="264" t="s">
        <v>1153</v>
      </c>
      <c r="D124" s="281"/>
      <c r="E124" s="281"/>
      <c r="F124" s="283" t="s">
        <v>1150</v>
      </c>
      <c r="G124" s="264"/>
      <c r="H124" s="264" t="s">
        <v>1189</v>
      </c>
      <c r="I124" s="264" t="s">
        <v>1152</v>
      </c>
      <c r="J124" s="264">
        <v>120</v>
      </c>
      <c r="K124" s="305"/>
    </row>
    <row r="125" spans="2:11" ht="15" customHeight="1">
      <c r="B125" s="303"/>
      <c r="C125" s="264" t="s">
        <v>1198</v>
      </c>
      <c r="D125" s="264"/>
      <c r="E125" s="264"/>
      <c r="F125" s="283" t="s">
        <v>1150</v>
      </c>
      <c r="G125" s="264"/>
      <c r="H125" s="264" t="s">
        <v>1199</v>
      </c>
      <c r="I125" s="264" t="s">
        <v>1152</v>
      </c>
      <c r="J125" s="264" t="s">
        <v>1200</v>
      </c>
      <c r="K125" s="305"/>
    </row>
    <row r="126" spans="2:11" ht="15" customHeight="1">
      <c r="B126" s="303"/>
      <c r="C126" s="264" t="s">
        <v>1099</v>
      </c>
      <c r="D126" s="264"/>
      <c r="E126" s="264"/>
      <c r="F126" s="283" t="s">
        <v>1150</v>
      </c>
      <c r="G126" s="264"/>
      <c r="H126" s="264" t="s">
        <v>1201</v>
      </c>
      <c r="I126" s="264" t="s">
        <v>1152</v>
      </c>
      <c r="J126" s="264" t="s">
        <v>1200</v>
      </c>
      <c r="K126" s="305"/>
    </row>
    <row r="127" spans="2:11" ht="15" customHeight="1">
      <c r="B127" s="303"/>
      <c r="C127" s="264" t="s">
        <v>1161</v>
      </c>
      <c r="D127" s="264"/>
      <c r="E127" s="264"/>
      <c r="F127" s="283" t="s">
        <v>1156</v>
      </c>
      <c r="G127" s="264"/>
      <c r="H127" s="264" t="s">
        <v>1162</v>
      </c>
      <c r="I127" s="264" t="s">
        <v>1152</v>
      </c>
      <c r="J127" s="264">
        <v>15</v>
      </c>
      <c r="K127" s="305"/>
    </row>
    <row r="128" spans="2:11" ht="15" customHeight="1">
      <c r="B128" s="303"/>
      <c r="C128" s="285" t="s">
        <v>1163</v>
      </c>
      <c r="D128" s="285"/>
      <c r="E128" s="285"/>
      <c r="F128" s="286" t="s">
        <v>1156</v>
      </c>
      <c r="G128" s="285"/>
      <c r="H128" s="285" t="s">
        <v>1164</v>
      </c>
      <c r="I128" s="285" t="s">
        <v>1152</v>
      </c>
      <c r="J128" s="285">
        <v>15</v>
      </c>
      <c r="K128" s="305"/>
    </row>
    <row r="129" spans="2:11" ht="15" customHeight="1">
      <c r="B129" s="303"/>
      <c r="C129" s="285" t="s">
        <v>1165</v>
      </c>
      <c r="D129" s="285"/>
      <c r="E129" s="285"/>
      <c r="F129" s="286" t="s">
        <v>1156</v>
      </c>
      <c r="G129" s="285"/>
      <c r="H129" s="285" t="s">
        <v>1166</v>
      </c>
      <c r="I129" s="285" t="s">
        <v>1152</v>
      </c>
      <c r="J129" s="285">
        <v>20</v>
      </c>
      <c r="K129" s="305"/>
    </row>
    <row r="130" spans="2:11" ht="15" customHeight="1">
      <c r="B130" s="303"/>
      <c r="C130" s="285" t="s">
        <v>1167</v>
      </c>
      <c r="D130" s="285"/>
      <c r="E130" s="285"/>
      <c r="F130" s="286" t="s">
        <v>1156</v>
      </c>
      <c r="G130" s="285"/>
      <c r="H130" s="285" t="s">
        <v>1168</v>
      </c>
      <c r="I130" s="285" t="s">
        <v>1152</v>
      </c>
      <c r="J130" s="285">
        <v>20</v>
      </c>
      <c r="K130" s="305"/>
    </row>
    <row r="131" spans="2:11" ht="15" customHeight="1">
      <c r="B131" s="303"/>
      <c r="C131" s="264" t="s">
        <v>1155</v>
      </c>
      <c r="D131" s="264"/>
      <c r="E131" s="264"/>
      <c r="F131" s="283" t="s">
        <v>1156</v>
      </c>
      <c r="G131" s="264"/>
      <c r="H131" s="264" t="s">
        <v>1189</v>
      </c>
      <c r="I131" s="264" t="s">
        <v>1152</v>
      </c>
      <c r="J131" s="264">
        <v>50</v>
      </c>
      <c r="K131" s="305"/>
    </row>
    <row r="132" spans="2:11" ht="15" customHeight="1">
      <c r="B132" s="303"/>
      <c r="C132" s="264" t="s">
        <v>1169</v>
      </c>
      <c r="D132" s="264"/>
      <c r="E132" s="264"/>
      <c r="F132" s="283" t="s">
        <v>1156</v>
      </c>
      <c r="G132" s="264"/>
      <c r="H132" s="264" t="s">
        <v>1189</v>
      </c>
      <c r="I132" s="264" t="s">
        <v>1152</v>
      </c>
      <c r="J132" s="264">
        <v>50</v>
      </c>
      <c r="K132" s="305"/>
    </row>
    <row r="133" spans="2:11" ht="15" customHeight="1">
      <c r="B133" s="303"/>
      <c r="C133" s="264" t="s">
        <v>1175</v>
      </c>
      <c r="D133" s="264"/>
      <c r="E133" s="264"/>
      <c r="F133" s="283" t="s">
        <v>1156</v>
      </c>
      <c r="G133" s="264"/>
      <c r="H133" s="264" t="s">
        <v>1189</v>
      </c>
      <c r="I133" s="264" t="s">
        <v>1152</v>
      </c>
      <c r="J133" s="264">
        <v>50</v>
      </c>
      <c r="K133" s="305"/>
    </row>
    <row r="134" spans="2:11" ht="15" customHeight="1">
      <c r="B134" s="303"/>
      <c r="C134" s="264" t="s">
        <v>1177</v>
      </c>
      <c r="D134" s="264"/>
      <c r="E134" s="264"/>
      <c r="F134" s="283" t="s">
        <v>1156</v>
      </c>
      <c r="G134" s="264"/>
      <c r="H134" s="264" t="s">
        <v>1189</v>
      </c>
      <c r="I134" s="264" t="s">
        <v>1152</v>
      </c>
      <c r="J134" s="264">
        <v>50</v>
      </c>
      <c r="K134" s="305"/>
    </row>
    <row r="135" spans="2:11" ht="15" customHeight="1">
      <c r="B135" s="303"/>
      <c r="C135" s="264" t="s">
        <v>119</v>
      </c>
      <c r="D135" s="264"/>
      <c r="E135" s="264"/>
      <c r="F135" s="283" t="s">
        <v>1156</v>
      </c>
      <c r="G135" s="264"/>
      <c r="H135" s="264" t="s">
        <v>1202</v>
      </c>
      <c r="I135" s="264" t="s">
        <v>1152</v>
      </c>
      <c r="J135" s="264">
        <v>255</v>
      </c>
      <c r="K135" s="305"/>
    </row>
    <row r="136" spans="2:11" ht="15" customHeight="1">
      <c r="B136" s="303"/>
      <c r="C136" s="264" t="s">
        <v>1179</v>
      </c>
      <c r="D136" s="264"/>
      <c r="E136" s="264"/>
      <c r="F136" s="283" t="s">
        <v>1150</v>
      </c>
      <c r="G136" s="264"/>
      <c r="H136" s="264" t="s">
        <v>1203</v>
      </c>
      <c r="I136" s="264" t="s">
        <v>1181</v>
      </c>
      <c r="J136" s="264"/>
      <c r="K136" s="305"/>
    </row>
    <row r="137" spans="2:11" ht="15" customHeight="1">
      <c r="B137" s="303"/>
      <c r="C137" s="264" t="s">
        <v>1182</v>
      </c>
      <c r="D137" s="264"/>
      <c r="E137" s="264"/>
      <c r="F137" s="283" t="s">
        <v>1150</v>
      </c>
      <c r="G137" s="264"/>
      <c r="H137" s="264" t="s">
        <v>1204</v>
      </c>
      <c r="I137" s="264" t="s">
        <v>1184</v>
      </c>
      <c r="J137" s="264"/>
      <c r="K137" s="305"/>
    </row>
    <row r="138" spans="2:11" ht="15" customHeight="1">
      <c r="B138" s="303"/>
      <c r="C138" s="264" t="s">
        <v>1185</v>
      </c>
      <c r="D138" s="264"/>
      <c r="E138" s="264"/>
      <c r="F138" s="283" t="s">
        <v>1150</v>
      </c>
      <c r="G138" s="264"/>
      <c r="H138" s="264" t="s">
        <v>1185</v>
      </c>
      <c r="I138" s="264" t="s">
        <v>1184</v>
      </c>
      <c r="J138" s="264"/>
      <c r="K138" s="305"/>
    </row>
    <row r="139" spans="2:11" ht="15" customHeight="1">
      <c r="B139" s="303"/>
      <c r="C139" s="264" t="s">
        <v>37</v>
      </c>
      <c r="D139" s="264"/>
      <c r="E139" s="264"/>
      <c r="F139" s="283" t="s">
        <v>1150</v>
      </c>
      <c r="G139" s="264"/>
      <c r="H139" s="264" t="s">
        <v>1205</v>
      </c>
      <c r="I139" s="264" t="s">
        <v>1184</v>
      </c>
      <c r="J139" s="264"/>
      <c r="K139" s="305"/>
    </row>
    <row r="140" spans="2:11" ht="15" customHeight="1">
      <c r="B140" s="303"/>
      <c r="C140" s="264" t="s">
        <v>1206</v>
      </c>
      <c r="D140" s="264"/>
      <c r="E140" s="264"/>
      <c r="F140" s="283" t="s">
        <v>1150</v>
      </c>
      <c r="G140" s="264"/>
      <c r="H140" s="264" t="s">
        <v>1207</v>
      </c>
      <c r="I140" s="264" t="s">
        <v>1184</v>
      </c>
      <c r="J140" s="264"/>
      <c r="K140" s="305"/>
    </row>
    <row r="141" spans="2:11" ht="15" customHeight="1">
      <c r="B141" s="306"/>
      <c r="C141" s="307"/>
      <c r="D141" s="307"/>
      <c r="E141" s="307"/>
      <c r="F141" s="307"/>
      <c r="G141" s="307"/>
      <c r="H141" s="307"/>
      <c r="I141" s="307"/>
      <c r="J141" s="307"/>
      <c r="K141" s="308"/>
    </row>
    <row r="142" spans="2:11" ht="18.75" customHeight="1">
      <c r="B142" s="260"/>
      <c r="C142" s="260"/>
      <c r="D142" s="260"/>
      <c r="E142" s="260"/>
      <c r="F142" s="295"/>
      <c r="G142" s="260"/>
      <c r="H142" s="260"/>
      <c r="I142" s="260"/>
      <c r="J142" s="260"/>
      <c r="K142" s="260"/>
    </row>
    <row r="143" spans="2:11" ht="18.75" customHeight="1">
      <c r="B143" s="270"/>
      <c r="C143" s="270"/>
      <c r="D143" s="270"/>
      <c r="E143" s="270"/>
      <c r="F143" s="270"/>
      <c r="G143" s="270"/>
      <c r="H143" s="270"/>
      <c r="I143" s="270"/>
      <c r="J143" s="270"/>
      <c r="K143" s="270"/>
    </row>
    <row r="144" spans="2:11" ht="7.5" customHeight="1">
      <c r="B144" s="271"/>
      <c r="C144" s="272"/>
      <c r="D144" s="272"/>
      <c r="E144" s="272"/>
      <c r="F144" s="272"/>
      <c r="G144" s="272"/>
      <c r="H144" s="272"/>
      <c r="I144" s="272"/>
      <c r="J144" s="272"/>
      <c r="K144" s="273"/>
    </row>
    <row r="145" spans="2:11" ht="45" customHeight="1">
      <c r="B145" s="274"/>
      <c r="C145" s="380" t="s">
        <v>1208</v>
      </c>
      <c r="D145" s="380"/>
      <c r="E145" s="380"/>
      <c r="F145" s="380"/>
      <c r="G145" s="380"/>
      <c r="H145" s="380"/>
      <c r="I145" s="380"/>
      <c r="J145" s="380"/>
      <c r="K145" s="275"/>
    </row>
    <row r="146" spans="2:11" ht="17.25" customHeight="1">
      <c r="B146" s="274"/>
      <c r="C146" s="276" t="s">
        <v>1144</v>
      </c>
      <c r="D146" s="276"/>
      <c r="E146" s="276"/>
      <c r="F146" s="276" t="s">
        <v>1145</v>
      </c>
      <c r="G146" s="277"/>
      <c r="H146" s="276" t="s">
        <v>114</v>
      </c>
      <c r="I146" s="276" t="s">
        <v>56</v>
      </c>
      <c r="J146" s="276" t="s">
        <v>1146</v>
      </c>
      <c r="K146" s="275"/>
    </row>
    <row r="147" spans="2:11" ht="17.25" customHeight="1">
      <c r="B147" s="274"/>
      <c r="C147" s="278" t="s">
        <v>1147</v>
      </c>
      <c r="D147" s="278"/>
      <c r="E147" s="278"/>
      <c r="F147" s="279" t="s">
        <v>1148</v>
      </c>
      <c r="G147" s="280"/>
      <c r="H147" s="278"/>
      <c r="I147" s="278"/>
      <c r="J147" s="278" t="s">
        <v>1149</v>
      </c>
      <c r="K147" s="275"/>
    </row>
    <row r="148" spans="2:11" ht="5.25" customHeight="1">
      <c r="B148" s="284"/>
      <c r="C148" s="281"/>
      <c r="D148" s="281"/>
      <c r="E148" s="281"/>
      <c r="F148" s="281"/>
      <c r="G148" s="282"/>
      <c r="H148" s="281"/>
      <c r="I148" s="281"/>
      <c r="J148" s="281"/>
      <c r="K148" s="305"/>
    </row>
    <row r="149" spans="2:11" ht="15" customHeight="1">
      <c r="B149" s="284"/>
      <c r="C149" s="309" t="s">
        <v>1153</v>
      </c>
      <c r="D149" s="264"/>
      <c r="E149" s="264"/>
      <c r="F149" s="310" t="s">
        <v>1150</v>
      </c>
      <c r="G149" s="264"/>
      <c r="H149" s="309" t="s">
        <v>1189</v>
      </c>
      <c r="I149" s="309" t="s">
        <v>1152</v>
      </c>
      <c r="J149" s="309">
        <v>120</v>
      </c>
      <c r="K149" s="305"/>
    </row>
    <row r="150" spans="2:11" ht="15" customHeight="1">
      <c r="B150" s="284"/>
      <c r="C150" s="309" t="s">
        <v>1198</v>
      </c>
      <c r="D150" s="264"/>
      <c r="E150" s="264"/>
      <c r="F150" s="310" t="s">
        <v>1150</v>
      </c>
      <c r="G150" s="264"/>
      <c r="H150" s="309" t="s">
        <v>1209</v>
      </c>
      <c r="I150" s="309" t="s">
        <v>1152</v>
      </c>
      <c r="J150" s="309" t="s">
        <v>1200</v>
      </c>
      <c r="K150" s="305"/>
    </row>
    <row r="151" spans="2:11" ht="15" customHeight="1">
      <c r="B151" s="284"/>
      <c r="C151" s="309" t="s">
        <v>1099</v>
      </c>
      <c r="D151" s="264"/>
      <c r="E151" s="264"/>
      <c r="F151" s="310" t="s">
        <v>1150</v>
      </c>
      <c r="G151" s="264"/>
      <c r="H151" s="309" t="s">
        <v>1210</v>
      </c>
      <c r="I151" s="309" t="s">
        <v>1152</v>
      </c>
      <c r="J151" s="309" t="s">
        <v>1200</v>
      </c>
      <c r="K151" s="305"/>
    </row>
    <row r="152" spans="2:11" ht="15" customHeight="1">
      <c r="B152" s="284"/>
      <c r="C152" s="309" t="s">
        <v>1155</v>
      </c>
      <c r="D152" s="264"/>
      <c r="E152" s="264"/>
      <c r="F152" s="310" t="s">
        <v>1156</v>
      </c>
      <c r="G152" s="264"/>
      <c r="H152" s="309" t="s">
        <v>1189</v>
      </c>
      <c r="I152" s="309" t="s">
        <v>1152</v>
      </c>
      <c r="J152" s="309">
        <v>50</v>
      </c>
      <c r="K152" s="305"/>
    </row>
    <row r="153" spans="2:11" ht="15" customHeight="1">
      <c r="B153" s="284"/>
      <c r="C153" s="309" t="s">
        <v>1158</v>
      </c>
      <c r="D153" s="264"/>
      <c r="E153" s="264"/>
      <c r="F153" s="310" t="s">
        <v>1150</v>
      </c>
      <c r="G153" s="264"/>
      <c r="H153" s="309" t="s">
        <v>1189</v>
      </c>
      <c r="I153" s="309" t="s">
        <v>1160</v>
      </c>
      <c r="J153" s="309"/>
      <c r="K153" s="305"/>
    </row>
    <row r="154" spans="2:11" ht="15" customHeight="1">
      <c r="B154" s="284"/>
      <c r="C154" s="309" t="s">
        <v>1169</v>
      </c>
      <c r="D154" s="264"/>
      <c r="E154" s="264"/>
      <c r="F154" s="310" t="s">
        <v>1156</v>
      </c>
      <c r="G154" s="264"/>
      <c r="H154" s="309" t="s">
        <v>1189</v>
      </c>
      <c r="I154" s="309" t="s">
        <v>1152</v>
      </c>
      <c r="J154" s="309">
        <v>50</v>
      </c>
      <c r="K154" s="305"/>
    </row>
    <row r="155" spans="2:11" ht="15" customHeight="1">
      <c r="B155" s="284"/>
      <c r="C155" s="309" t="s">
        <v>1177</v>
      </c>
      <c r="D155" s="264"/>
      <c r="E155" s="264"/>
      <c r="F155" s="310" t="s">
        <v>1156</v>
      </c>
      <c r="G155" s="264"/>
      <c r="H155" s="309" t="s">
        <v>1189</v>
      </c>
      <c r="I155" s="309" t="s">
        <v>1152</v>
      </c>
      <c r="J155" s="309">
        <v>50</v>
      </c>
      <c r="K155" s="305"/>
    </row>
    <row r="156" spans="2:11" ht="15" customHeight="1">
      <c r="B156" s="284"/>
      <c r="C156" s="309" t="s">
        <v>1175</v>
      </c>
      <c r="D156" s="264"/>
      <c r="E156" s="264"/>
      <c r="F156" s="310" t="s">
        <v>1156</v>
      </c>
      <c r="G156" s="264"/>
      <c r="H156" s="309" t="s">
        <v>1189</v>
      </c>
      <c r="I156" s="309" t="s">
        <v>1152</v>
      </c>
      <c r="J156" s="309">
        <v>50</v>
      </c>
      <c r="K156" s="305"/>
    </row>
    <row r="157" spans="2:11" ht="15" customHeight="1">
      <c r="B157" s="284"/>
      <c r="C157" s="309" t="s">
        <v>97</v>
      </c>
      <c r="D157" s="264"/>
      <c r="E157" s="264"/>
      <c r="F157" s="310" t="s">
        <v>1150</v>
      </c>
      <c r="G157" s="264"/>
      <c r="H157" s="309" t="s">
        <v>1211</v>
      </c>
      <c r="I157" s="309" t="s">
        <v>1152</v>
      </c>
      <c r="J157" s="309" t="s">
        <v>1212</v>
      </c>
      <c r="K157" s="305"/>
    </row>
    <row r="158" spans="2:11" ht="15" customHeight="1">
      <c r="B158" s="284"/>
      <c r="C158" s="309" t="s">
        <v>1213</v>
      </c>
      <c r="D158" s="264"/>
      <c r="E158" s="264"/>
      <c r="F158" s="310" t="s">
        <v>1150</v>
      </c>
      <c r="G158" s="264"/>
      <c r="H158" s="309" t="s">
        <v>1214</v>
      </c>
      <c r="I158" s="309" t="s">
        <v>1184</v>
      </c>
      <c r="J158" s="309"/>
      <c r="K158" s="305"/>
    </row>
    <row r="159" spans="2:11" ht="15" customHeight="1">
      <c r="B159" s="311"/>
      <c r="C159" s="293"/>
      <c r="D159" s="293"/>
      <c r="E159" s="293"/>
      <c r="F159" s="293"/>
      <c r="G159" s="293"/>
      <c r="H159" s="293"/>
      <c r="I159" s="293"/>
      <c r="J159" s="293"/>
      <c r="K159" s="312"/>
    </row>
    <row r="160" spans="2:11" ht="18.75" customHeight="1">
      <c r="B160" s="260"/>
      <c r="C160" s="264"/>
      <c r="D160" s="264"/>
      <c r="E160" s="264"/>
      <c r="F160" s="283"/>
      <c r="G160" s="264"/>
      <c r="H160" s="264"/>
      <c r="I160" s="264"/>
      <c r="J160" s="264"/>
      <c r="K160" s="260"/>
    </row>
    <row r="161" spans="2:11" ht="18.75" customHeight="1">
      <c r="B161" s="270"/>
      <c r="C161" s="270"/>
      <c r="D161" s="270"/>
      <c r="E161" s="270"/>
      <c r="F161" s="270"/>
      <c r="G161" s="270"/>
      <c r="H161" s="270"/>
      <c r="I161" s="270"/>
      <c r="J161" s="270"/>
      <c r="K161" s="270"/>
    </row>
    <row r="162" spans="2:11" ht="7.5" customHeight="1">
      <c r="B162" s="252"/>
      <c r="C162" s="253"/>
      <c r="D162" s="253"/>
      <c r="E162" s="253"/>
      <c r="F162" s="253"/>
      <c r="G162" s="253"/>
      <c r="H162" s="253"/>
      <c r="I162" s="253"/>
      <c r="J162" s="253"/>
      <c r="K162" s="254"/>
    </row>
    <row r="163" spans="2:11" ht="45" customHeight="1">
      <c r="B163" s="255"/>
      <c r="C163" s="375" t="s">
        <v>1215</v>
      </c>
      <c r="D163" s="375"/>
      <c r="E163" s="375"/>
      <c r="F163" s="375"/>
      <c r="G163" s="375"/>
      <c r="H163" s="375"/>
      <c r="I163" s="375"/>
      <c r="J163" s="375"/>
      <c r="K163" s="256"/>
    </row>
    <row r="164" spans="2:11" ht="17.25" customHeight="1">
      <c r="B164" s="255"/>
      <c r="C164" s="276" t="s">
        <v>1144</v>
      </c>
      <c r="D164" s="276"/>
      <c r="E164" s="276"/>
      <c r="F164" s="276" t="s">
        <v>1145</v>
      </c>
      <c r="G164" s="313"/>
      <c r="H164" s="314" t="s">
        <v>114</v>
      </c>
      <c r="I164" s="314" t="s">
        <v>56</v>
      </c>
      <c r="J164" s="276" t="s">
        <v>1146</v>
      </c>
      <c r="K164" s="256"/>
    </row>
    <row r="165" spans="2:11" ht="17.25" customHeight="1">
      <c r="B165" s="257"/>
      <c r="C165" s="278" t="s">
        <v>1147</v>
      </c>
      <c r="D165" s="278"/>
      <c r="E165" s="278"/>
      <c r="F165" s="279" t="s">
        <v>1148</v>
      </c>
      <c r="G165" s="315"/>
      <c r="H165" s="316"/>
      <c r="I165" s="316"/>
      <c r="J165" s="278" t="s">
        <v>1149</v>
      </c>
      <c r="K165" s="258"/>
    </row>
    <row r="166" spans="2:11" ht="5.25" customHeight="1">
      <c r="B166" s="284"/>
      <c r="C166" s="281"/>
      <c r="D166" s="281"/>
      <c r="E166" s="281"/>
      <c r="F166" s="281"/>
      <c r="G166" s="282"/>
      <c r="H166" s="281"/>
      <c r="I166" s="281"/>
      <c r="J166" s="281"/>
      <c r="K166" s="305"/>
    </row>
    <row r="167" spans="2:11" ht="15" customHeight="1">
      <c r="B167" s="284"/>
      <c r="C167" s="264" t="s">
        <v>1153</v>
      </c>
      <c r="D167" s="264"/>
      <c r="E167" s="264"/>
      <c r="F167" s="283" t="s">
        <v>1150</v>
      </c>
      <c r="G167" s="264"/>
      <c r="H167" s="264" t="s">
        <v>1189</v>
      </c>
      <c r="I167" s="264" t="s">
        <v>1152</v>
      </c>
      <c r="J167" s="264">
        <v>120</v>
      </c>
      <c r="K167" s="305"/>
    </row>
    <row r="168" spans="2:11" ht="15" customHeight="1">
      <c r="B168" s="284"/>
      <c r="C168" s="264" t="s">
        <v>1198</v>
      </c>
      <c r="D168" s="264"/>
      <c r="E168" s="264"/>
      <c r="F168" s="283" t="s">
        <v>1150</v>
      </c>
      <c r="G168" s="264"/>
      <c r="H168" s="264" t="s">
        <v>1199</v>
      </c>
      <c r="I168" s="264" t="s">
        <v>1152</v>
      </c>
      <c r="J168" s="264" t="s">
        <v>1200</v>
      </c>
      <c r="K168" s="305"/>
    </row>
    <row r="169" spans="2:11" ht="15" customHeight="1">
      <c r="B169" s="284"/>
      <c r="C169" s="264" t="s">
        <v>1099</v>
      </c>
      <c r="D169" s="264"/>
      <c r="E169" s="264"/>
      <c r="F169" s="283" t="s">
        <v>1150</v>
      </c>
      <c r="G169" s="264"/>
      <c r="H169" s="264" t="s">
        <v>1216</v>
      </c>
      <c r="I169" s="264" t="s">
        <v>1152</v>
      </c>
      <c r="J169" s="264" t="s">
        <v>1200</v>
      </c>
      <c r="K169" s="305"/>
    </row>
    <row r="170" spans="2:11" ht="15" customHeight="1">
      <c r="B170" s="284"/>
      <c r="C170" s="264" t="s">
        <v>1155</v>
      </c>
      <c r="D170" s="264"/>
      <c r="E170" s="264"/>
      <c r="F170" s="283" t="s">
        <v>1156</v>
      </c>
      <c r="G170" s="264"/>
      <c r="H170" s="264" t="s">
        <v>1216</v>
      </c>
      <c r="I170" s="264" t="s">
        <v>1152</v>
      </c>
      <c r="J170" s="264">
        <v>50</v>
      </c>
      <c r="K170" s="305"/>
    </row>
    <row r="171" spans="2:11" ht="15" customHeight="1">
      <c r="B171" s="284"/>
      <c r="C171" s="264" t="s">
        <v>1158</v>
      </c>
      <c r="D171" s="264"/>
      <c r="E171" s="264"/>
      <c r="F171" s="283" t="s">
        <v>1150</v>
      </c>
      <c r="G171" s="264"/>
      <c r="H171" s="264" t="s">
        <v>1216</v>
      </c>
      <c r="I171" s="264" t="s">
        <v>1160</v>
      </c>
      <c r="J171" s="264"/>
      <c r="K171" s="305"/>
    </row>
    <row r="172" spans="2:11" ht="15" customHeight="1">
      <c r="B172" s="284"/>
      <c r="C172" s="264" t="s">
        <v>1169</v>
      </c>
      <c r="D172" s="264"/>
      <c r="E172" s="264"/>
      <c r="F172" s="283" t="s">
        <v>1156</v>
      </c>
      <c r="G172" s="264"/>
      <c r="H172" s="264" t="s">
        <v>1216</v>
      </c>
      <c r="I172" s="264" t="s">
        <v>1152</v>
      </c>
      <c r="J172" s="264">
        <v>50</v>
      </c>
      <c r="K172" s="305"/>
    </row>
    <row r="173" spans="2:11" ht="15" customHeight="1">
      <c r="B173" s="284"/>
      <c r="C173" s="264" t="s">
        <v>1177</v>
      </c>
      <c r="D173" s="264"/>
      <c r="E173" s="264"/>
      <c r="F173" s="283" t="s">
        <v>1156</v>
      </c>
      <c r="G173" s="264"/>
      <c r="H173" s="264" t="s">
        <v>1216</v>
      </c>
      <c r="I173" s="264" t="s">
        <v>1152</v>
      </c>
      <c r="J173" s="264">
        <v>50</v>
      </c>
      <c r="K173" s="305"/>
    </row>
    <row r="174" spans="2:11" ht="15" customHeight="1">
      <c r="B174" s="284"/>
      <c r="C174" s="264" t="s">
        <v>1175</v>
      </c>
      <c r="D174" s="264"/>
      <c r="E174" s="264"/>
      <c r="F174" s="283" t="s">
        <v>1156</v>
      </c>
      <c r="G174" s="264"/>
      <c r="H174" s="264" t="s">
        <v>1216</v>
      </c>
      <c r="I174" s="264" t="s">
        <v>1152</v>
      </c>
      <c r="J174" s="264">
        <v>50</v>
      </c>
      <c r="K174" s="305"/>
    </row>
    <row r="175" spans="2:11" ht="15" customHeight="1">
      <c r="B175" s="284"/>
      <c r="C175" s="264" t="s">
        <v>113</v>
      </c>
      <c r="D175" s="264"/>
      <c r="E175" s="264"/>
      <c r="F175" s="283" t="s">
        <v>1150</v>
      </c>
      <c r="G175" s="264"/>
      <c r="H175" s="264" t="s">
        <v>1217</v>
      </c>
      <c r="I175" s="264" t="s">
        <v>1218</v>
      </c>
      <c r="J175" s="264"/>
      <c r="K175" s="305"/>
    </row>
    <row r="176" spans="2:11" ht="15" customHeight="1">
      <c r="B176" s="284"/>
      <c r="C176" s="264" t="s">
        <v>56</v>
      </c>
      <c r="D176" s="264"/>
      <c r="E176" s="264"/>
      <c r="F176" s="283" t="s">
        <v>1150</v>
      </c>
      <c r="G176" s="264"/>
      <c r="H176" s="264" t="s">
        <v>1219</v>
      </c>
      <c r="I176" s="264" t="s">
        <v>1220</v>
      </c>
      <c r="J176" s="264">
        <v>1</v>
      </c>
      <c r="K176" s="305"/>
    </row>
    <row r="177" spans="2:11" ht="15" customHeight="1">
      <c r="B177" s="284"/>
      <c r="C177" s="264" t="s">
        <v>52</v>
      </c>
      <c r="D177" s="264"/>
      <c r="E177" s="264"/>
      <c r="F177" s="283" t="s">
        <v>1150</v>
      </c>
      <c r="G177" s="264"/>
      <c r="H177" s="264" t="s">
        <v>1221</v>
      </c>
      <c r="I177" s="264" t="s">
        <v>1152</v>
      </c>
      <c r="J177" s="264">
        <v>20</v>
      </c>
      <c r="K177" s="305"/>
    </row>
    <row r="178" spans="2:11" ht="15" customHeight="1">
      <c r="B178" s="284"/>
      <c r="C178" s="264" t="s">
        <v>114</v>
      </c>
      <c r="D178" s="264"/>
      <c r="E178" s="264"/>
      <c r="F178" s="283" t="s">
        <v>1150</v>
      </c>
      <c r="G178" s="264"/>
      <c r="H178" s="264" t="s">
        <v>1222</v>
      </c>
      <c r="I178" s="264" t="s">
        <v>1152</v>
      </c>
      <c r="J178" s="264">
        <v>255</v>
      </c>
      <c r="K178" s="305"/>
    </row>
    <row r="179" spans="2:11" ht="15" customHeight="1">
      <c r="B179" s="284"/>
      <c r="C179" s="264" t="s">
        <v>115</v>
      </c>
      <c r="D179" s="264"/>
      <c r="E179" s="264"/>
      <c r="F179" s="283" t="s">
        <v>1150</v>
      </c>
      <c r="G179" s="264"/>
      <c r="H179" s="264" t="s">
        <v>1115</v>
      </c>
      <c r="I179" s="264" t="s">
        <v>1152</v>
      </c>
      <c r="J179" s="264">
        <v>10</v>
      </c>
      <c r="K179" s="305"/>
    </row>
    <row r="180" spans="2:11" ht="15" customHeight="1">
      <c r="B180" s="284"/>
      <c r="C180" s="264" t="s">
        <v>116</v>
      </c>
      <c r="D180" s="264"/>
      <c r="E180" s="264"/>
      <c r="F180" s="283" t="s">
        <v>1150</v>
      </c>
      <c r="G180" s="264"/>
      <c r="H180" s="264" t="s">
        <v>1223</v>
      </c>
      <c r="I180" s="264" t="s">
        <v>1184</v>
      </c>
      <c r="J180" s="264"/>
      <c r="K180" s="305"/>
    </row>
    <row r="181" spans="2:11" ht="15" customHeight="1">
      <c r="B181" s="284"/>
      <c r="C181" s="264" t="s">
        <v>1224</v>
      </c>
      <c r="D181" s="264"/>
      <c r="E181" s="264"/>
      <c r="F181" s="283" t="s">
        <v>1150</v>
      </c>
      <c r="G181" s="264"/>
      <c r="H181" s="264" t="s">
        <v>1225</v>
      </c>
      <c r="I181" s="264" t="s">
        <v>1184</v>
      </c>
      <c r="J181" s="264"/>
      <c r="K181" s="305"/>
    </row>
    <row r="182" spans="2:11" ht="15" customHeight="1">
      <c r="B182" s="284"/>
      <c r="C182" s="264" t="s">
        <v>1213</v>
      </c>
      <c r="D182" s="264"/>
      <c r="E182" s="264"/>
      <c r="F182" s="283" t="s">
        <v>1150</v>
      </c>
      <c r="G182" s="264"/>
      <c r="H182" s="264" t="s">
        <v>1226</v>
      </c>
      <c r="I182" s="264" t="s">
        <v>1184</v>
      </c>
      <c r="J182" s="264"/>
      <c r="K182" s="305"/>
    </row>
    <row r="183" spans="2:11" ht="15" customHeight="1">
      <c r="B183" s="284"/>
      <c r="C183" s="264" t="s">
        <v>118</v>
      </c>
      <c r="D183" s="264"/>
      <c r="E183" s="264"/>
      <c r="F183" s="283" t="s">
        <v>1156</v>
      </c>
      <c r="G183" s="264"/>
      <c r="H183" s="264" t="s">
        <v>1227</v>
      </c>
      <c r="I183" s="264" t="s">
        <v>1152</v>
      </c>
      <c r="J183" s="264">
        <v>50</v>
      </c>
      <c r="K183" s="305"/>
    </row>
    <row r="184" spans="2:11" ht="15" customHeight="1">
      <c r="B184" s="284"/>
      <c r="C184" s="264" t="s">
        <v>1228</v>
      </c>
      <c r="D184" s="264"/>
      <c r="E184" s="264"/>
      <c r="F184" s="283" t="s">
        <v>1156</v>
      </c>
      <c r="G184" s="264"/>
      <c r="H184" s="264" t="s">
        <v>1229</v>
      </c>
      <c r="I184" s="264" t="s">
        <v>1230</v>
      </c>
      <c r="J184" s="264"/>
      <c r="K184" s="305"/>
    </row>
    <row r="185" spans="2:11" ht="15" customHeight="1">
      <c r="B185" s="284"/>
      <c r="C185" s="264" t="s">
        <v>1231</v>
      </c>
      <c r="D185" s="264"/>
      <c r="E185" s="264"/>
      <c r="F185" s="283" t="s">
        <v>1156</v>
      </c>
      <c r="G185" s="264"/>
      <c r="H185" s="264" t="s">
        <v>1232</v>
      </c>
      <c r="I185" s="264" t="s">
        <v>1230</v>
      </c>
      <c r="J185" s="264"/>
      <c r="K185" s="305"/>
    </row>
    <row r="186" spans="2:11" ht="15" customHeight="1">
      <c r="B186" s="284"/>
      <c r="C186" s="264" t="s">
        <v>1233</v>
      </c>
      <c r="D186" s="264"/>
      <c r="E186" s="264"/>
      <c r="F186" s="283" t="s">
        <v>1156</v>
      </c>
      <c r="G186" s="264"/>
      <c r="H186" s="264" t="s">
        <v>1234</v>
      </c>
      <c r="I186" s="264" t="s">
        <v>1230</v>
      </c>
      <c r="J186" s="264"/>
      <c r="K186" s="305"/>
    </row>
    <row r="187" spans="2:11" ht="15" customHeight="1">
      <c r="B187" s="284"/>
      <c r="C187" s="317" t="s">
        <v>1235</v>
      </c>
      <c r="D187" s="264"/>
      <c r="E187" s="264"/>
      <c r="F187" s="283" t="s">
        <v>1156</v>
      </c>
      <c r="G187" s="264"/>
      <c r="H187" s="264" t="s">
        <v>1236</v>
      </c>
      <c r="I187" s="264" t="s">
        <v>1237</v>
      </c>
      <c r="J187" s="318" t="s">
        <v>1238</v>
      </c>
      <c r="K187" s="305"/>
    </row>
    <row r="188" spans="2:11" ht="15" customHeight="1">
      <c r="B188" s="284"/>
      <c r="C188" s="269" t="s">
        <v>41</v>
      </c>
      <c r="D188" s="264"/>
      <c r="E188" s="264"/>
      <c r="F188" s="283" t="s">
        <v>1150</v>
      </c>
      <c r="G188" s="264"/>
      <c r="H188" s="260" t="s">
        <v>1239</v>
      </c>
      <c r="I188" s="264" t="s">
        <v>1240</v>
      </c>
      <c r="J188" s="264"/>
      <c r="K188" s="305"/>
    </row>
    <row r="189" spans="2:11" ht="15" customHeight="1">
      <c r="B189" s="284"/>
      <c r="C189" s="269" t="s">
        <v>1241</v>
      </c>
      <c r="D189" s="264"/>
      <c r="E189" s="264"/>
      <c r="F189" s="283" t="s">
        <v>1150</v>
      </c>
      <c r="G189" s="264"/>
      <c r="H189" s="264" t="s">
        <v>1242</v>
      </c>
      <c r="I189" s="264" t="s">
        <v>1184</v>
      </c>
      <c r="J189" s="264"/>
      <c r="K189" s="305"/>
    </row>
    <row r="190" spans="2:11" ht="15" customHeight="1">
      <c r="B190" s="284"/>
      <c r="C190" s="269" t="s">
        <v>1243</v>
      </c>
      <c r="D190" s="264"/>
      <c r="E190" s="264"/>
      <c r="F190" s="283" t="s">
        <v>1150</v>
      </c>
      <c r="G190" s="264"/>
      <c r="H190" s="264" t="s">
        <v>1244</v>
      </c>
      <c r="I190" s="264" t="s">
        <v>1184</v>
      </c>
      <c r="J190" s="264"/>
      <c r="K190" s="305"/>
    </row>
    <row r="191" spans="2:11" ht="15" customHeight="1">
      <c r="B191" s="284"/>
      <c r="C191" s="269" t="s">
        <v>1245</v>
      </c>
      <c r="D191" s="264"/>
      <c r="E191" s="264"/>
      <c r="F191" s="283" t="s">
        <v>1156</v>
      </c>
      <c r="G191" s="264"/>
      <c r="H191" s="264" t="s">
        <v>1246</v>
      </c>
      <c r="I191" s="264" t="s">
        <v>1184</v>
      </c>
      <c r="J191" s="264"/>
      <c r="K191" s="305"/>
    </row>
    <row r="192" spans="2:11" ht="15" customHeight="1">
      <c r="B192" s="311"/>
      <c r="C192" s="319"/>
      <c r="D192" s="293"/>
      <c r="E192" s="293"/>
      <c r="F192" s="293"/>
      <c r="G192" s="293"/>
      <c r="H192" s="293"/>
      <c r="I192" s="293"/>
      <c r="J192" s="293"/>
      <c r="K192" s="312"/>
    </row>
    <row r="193" spans="2:11" ht="18.75" customHeight="1">
      <c r="B193" s="260"/>
      <c r="C193" s="264"/>
      <c r="D193" s="264"/>
      <c r="E193" s="264"/>
      <c r="F193" s="283"/>
      <c r="G193" s="264"/>
      <c r="H193" s="264"/>
      <c r="I193" s="264"/>
      <c r="J193" s="264"/>
      <c r="K193" s="260"/>
    </row>
    <row r="194" spans="2:11" ht="18.75" customHeight="1">
      <c r="B194" s="260"/>
      <c r="C194" s="264"/>
      <c r="D194" s="264"/>
      <c r="E194" s="264"/>
      <c r="F194" s="283"/>
      <c r="G194" s="264"/>
      <c r="H194" s="264"/>
      <c r="I194" s="264"/>
      <c r="J194" s="264"/>
      <c r="K194" s="260"/>
    </row>
    <row r="195" spans="2:11" ht="18.75" customHeight="1">
      <c r="B195" s="270"/>
      <c r="C195" s="270"/>
      <c r="D195" s="270"/>
      <c r="E195" s="270"/>
      <c r="F195" s="270"/>
      <c r="G195" s="270"/>
      <c r="H195" s="270"/>
      <c r="I195" s="270"/>
      <c r="J195" s="270"/>
      <c r="K195" s="270"/>
    </row>
    <row r="196" spans="2:11">
      <c r="B196" s="252"/>
      <c r="C196" s="253"/>
      <c r="D196" s="253"/>
      <c r="E196" s="253"/>
      <c r="F196" s="253"/>
      <c r="G196" s="253"/>
      <c r="H196" s="253"/>
      <c r="I196" s="253"/>
      <c r="J196" s="253"/>
      <c r="K196" s="254"/>
    </row>
    <row r="197" spans="2:11" ht="21">
      <c r="B197" s="255"/>
      <c r="C197" s="375" t="s">
        <v>1247</v>
      </c>
      <c r="D197" s="375"/>
      <c r="E197" s="375"/>
      <c r="F197" s="375"/>
      <c r="G197" s="375"/>
      <c r="H197" s="375"/>
      <c r="I197" s="375"/>
      <c r="J197" s="375"/>
      <c r="K197" s="256"/>
    </row>
    <row r="198" spans="2:11" ht="25.5" customHeight="1">
      <c r="B198" s="255"/>
      <c r="C198" s="320" t="s">
        <v>1248</v>
      </c>
      <c r="D198" s="320"/>
      <c r="E198" s="320"/>
      <c r="F198" s="320" t="s">
        <v>1249</v>
      </c>
      <c r="G198" s="321"/>
      <c r="H198" s="381" t="s">
        <v>1250</v>
      </c>
      <c r="I198" s="381"/>
      <c r="J198" s="381"/>
      <c r="K198" s="256"/>
    </row>
    <row r="199" spans="2:11" ht="5.25" customHeight="1">
      <c r="B199" s="284"/>
      <c r="C199" s="281"/>
      <c r="D199" s="281"/>
      <c r="E199" s="281"/>
      <c r="F199" s="281"/>
      <c r="G199" s="264"/>
      <c r="H199" s="281"/>
      <c r="I199" s="281"/>
      <c r="J199" s="281"/>
      <c r="K199" s="305"/>
    </row>
    <row r="200" spans="2:11" ht="15" customHeight="1">
      <c r="B200" s="284"/>
      <c r="C200" s="264" t="s">
        <v>1240</v>
      </c>
      <c r="D200" s="264"/>
      <c r="E200" s="264"/>
      <c r="F200" s="283" t="s">
        <v>42</v>
      </c>
      <c r="G200" s="264"/>
      <c r="H200" s="378" t="s">
        <v>1251</v>
      </c>
      <c r="I200" s="378"/>
      <c r="J200" s="378"/>
      <c r="K200" s="305"/>
    </row>
    <row r="201" spans="2:11" ht="15" customHeight="1">
      <c r="B201" s="284"/>
      <c r="C201" s="290"/>
      <c r="D201" s="264"/>
      <c r="E201" s="264"/>
      <c r="F201" s="283" t="s">
        <v>43</v>
      </c>
      <c r="G201" s="264"/>
      <c r="H201" s="378" t="s">
        <v>1252</v>
      </c>
      <c r="I201" s="378"/>
      <c r="J201" s="378"/>
      <c r="K201" s="305"/>
    </row>
    <row r="202" spans="2:11" ht="15" customHeight="1">
      <c r="B202" s="284"/>
      <c r="C202" s="290"/>
      <c r="D202" s="264"/>
      <c r="E202" s="264"/>
      <c r="F202" s="283" t="s">
        <v>46</v>
      </c>
      <c r="G202" s="264"/>
      <c r="H202" s="378" t="s">
        <v>1253</v>
      </c>
      <c r="I202" s="378"/>
      <c r="J202" s="378"/>
      <c r="K202" s="305"/>
    </row>
    <row r="203" spans="2:11" ht="15" customHeight="1">
      <c r="B203" s="284"/>
      <c r="C203" s="264"/>
      <c r="D203" s="264"/>
      <c r="E203" s="264"/>
      <c r="F203" s="283" t="s">
        <v>44</v>
      </c>
      <c r="G203" s="264"/>
      <c r="H203" s="378" t="s">
        <v>1254</v>
      </c>
      <c r="I203" s="378"/>
      <c r="J203" s="378"/>
      <c r="K203" s="305"/>
    </row>
    <row r="204" spans="2:11" ht="15" customHeight="1">
      <c r="B204" s="284"/>
      <c r="C204" s="264"/>
      <c r="D204" s="264"/>
      <c r="E204" s="264"/>
      <c r="F204" s="283" t="s">
        <v>45</v>
      </c>
      <c r="G204" s="264"/>
      <c r="H204" s="378" t="s">
        <v>1255</v>
      </c>
      <c r="I204" s="378"/>
      <c r="J204" s="378"/>
      <c r="K204" s="305"/>
    </row>
    <row r="205" spans="2:11" ht="15" customHeight="1">
      <c r="B205" s="284"/>
      <c r="C205" s="264"/>
      <c r="D205" s="264"/>
      <c r="E205" s="264"/>
      <c r="F205" s="283"/>
      <c r="G205" s="264"/>
      <c r="H205" s="264"/>
      <c r="I205" s="264"/>
      <c r="J205" s="264"/>
      <c r="K205" s="305"/>
    </row>
    <row r="206" spans="2:11" ht="15" customHeight="1">
      <c r="B206" s="284"/>
      <c r="C206" s="264" t="s">
        <v>1196</v>
      </c>
      <c r="D206" s="264"/>
      <c r="E206" s="264"/>
      <c r="F206" s="283" t="s">
        <v>78</v>
      </c>
      <c r="G206" s="264"/>
      <c r="H206" s="378" t="s">
        <v>1256</v>
      </c>
      <c r="I206" s="378"/>
      <c r="J206" s="378"/>
      <c r="K206" s="305"/>
    </row>
    <row r="207" spans="2:11" ht="15" customHeight="1">
      <c r="B207" s="284"/>
      <c r="C207" s="290"/>
      <c r="D207" s="264"/>
      <c r="E207" s="264"/>
      <c r="F207" s="283" t="s">
        <v>1095</v>
      </c>
      <c r="G207" s="264"/>
      <c r="H207" s="378" t="s">
        <v>1096</v>
      </c>
      <c r="I207" s="378"/>
      <c r="J207" s="378"/>
      <c r="K207" s="305"/>
    </row>
    <row r="208" spans="2:11" ht="15" customHeight="1">
      <c r="B208" s="284"/>
      <c r="C208" s="264"/>
      <c r="D208" s="264"/>
      <c r="E208" s="264"/>
      <c r="F208" s="283" t="s">
        <v>1093</v>
      </c>
      <c r="G208" s="264"/>
      <c r="H208" s="378" t="s">
        <v>1257</v>
      </c>
      <c r="I208" s="378"/>
      <c r="J208" s="378"/>
      <c r="K208" s="305"/>
    </row>
    <row r="209" spans="2:11" ht="15" customHeight="1">
      <c r="B209" s="322"/>
      <c r="C209" s="290"/>
      <c r="D209" s="290"/>
      <c r="E209" s="290"/>
      <c r="F209" s="283" t="s">
        <v>1097</v>
      </c>
      <c r="G209" s="269"/>
      <c r="H209" s="382" t="s">
        <v>1098</v>
      </c>
      <c r="I209" s="382"/>
      <c r="J209" s="382"/>
      <c r="K209" s="323"/>
    </row>
    <row r="210" spans="2:11" ht="15" customHeight="1">
      <c r="B210" s="322"/>
      <c r="C210" s="290"/>
      <c r="D210" s="290"/>
      <c r="E210" s="290"/>
      <c r="F210" s="283" t="s">
        <v>1003</v>
      </c>
      <c r="G210" s="269"/>
      <c r="H210" s="382" t="s">
        <v>1258</v>
      </c>
      <c r="I210" s="382"/>
      <c r="J210" s="382"/>
      <c r="K210" s="323"/>
    </row>
    <row r="211" spans="2:11" ht="15" customHeight="1">
      <c r="B211" s="322"/>
      <c r="C211" s="290"/>
      <c r="D211" s="290"/>
      <c r="E211" s="290"/>
      <c r="F211" s="324"/>
      <c r="G211" s="269"/>
      <c r="H211" s="325"/>
      <c r="I211" s="325"/>
      <c r="J211" s="325"/>
      <c r="K211" s="323"/>
    </row>
    <row r="212" spans="2:11" ht="15" customHeight="1">
      <c r="B212" s="322"/>
      <c r="C212" s="264" t="s">
        <v>1220</v>
      </c>
      <c r="D212" s="290"/>
      <c r="E212" s="290"/>
      <c r="F212" s="283">
        <v>1</v>
      </c>
      <c r="G212" s="269"/>
      <c r="H212" s="382" t="s">
        <v>1259</v>
      </c>
      <c r="I212" s="382"/>
      <c r="J212" s="382"/>
      <c r="K212" s="323"/>
    </row>
    <row r="213" spans="2:11" ht="15" customHeight="1">
      <c r="B213" s="322"/>
      <c r="C213" s="290"/>
      <c r="D213" s="290"/>
      <c r="E213" s="290"/>
      <c r="F213" s="283">
        <v>2</v>
      </c>
      <c r="G213" s="269"/>
      <c r="H213" s="382" t="s">
        <v>1260</v>
      </c>
      <c r="I213" s="382"/>
      <c r="J213" s="382"/>
      <c r="K213" s="323"/>
    </row>
    <row r="214" spans="2:11" ht="15" customHeight="1">
      <c r="B214" s="322"/>
      <c r="C214" s="290"/>
      <c r="D214" s="290"/>
      <c r="E214" s="290"/>
      <c r="F214" s="283">
        <v>3</v>
      </c>
      <c r="G214" s="269"/>
      <c r="H214" s="382" t="s">
        <v>1261</v>
      </c>
      <c r="I214" s="382"/>
      <c r="J214" s="382"/>
      <c r="K214" s="323"/>
    </row>
    <row r="215" spans="2:11" ht="15" customHeight="1">
      <c r="B215" s="322"/>
      <c r="C215" s="290"/>
      <c r="D215" s="290"/>
      <c r="E215" s="290"/>
      <c r="F215" s="283">
        <v>4</v>
      </c>
      <c r="G215" s="269"/>
      <c r="H215" s="382" t="s">
        <v>1262</v>
      </c>
      <c r="I215" s="382"/>
      <c r="J215" s="382"/>
      <c r="K215" s="323"/>
    </row>
    <row r="216" spans="2:11" ht="12.75" customHeight="1">
      <c r="B216" s="326"/>
      <c r="C216" s="327"/>
      <c r="D216" s="327"/>
      <c r="E216" s="327"/>
      <c r="F216" s="327"/>
      <c r="G216" s="327"/>
      <c r="H216" s="327"/>
      <c r="I216" s="327"/>
      <c r="J216" s="327"/>
      <c r="K216" s="328"/>
    </row>
  </sheetData>
  <sheetProtection formatCells="0" formatColumns="0" formatRows="0" insertColumns="0" insertRows="0" insertHyperlinks="0" deleteColumns="0" deleteRows="0" sort="0" autoFilter="0" pivotTables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5</vt:i4>
      </vt:variant>
      <vt:variant>
        <vt:lpstr>Pojmenované oblasti</vt:lpstr>
      </vt:variant>
      <vt:variant>
        <vt:i4>9</vt:i4>
      </vt:variant>
    </vt:vector>
  </HeadingPairs>
  <TitlesOfParts>
    <vt:vector size="14" baseType="lpstr">
      <vt:lpstr>Rekapitulace stavby</vt:lpstr>
      <vt:lpstr>01 - BOURACÍ PRÁCE</vt:lpstr>
      <vt:lpstr>02 - STAVEBNÍ ÚPRAVY</vt:lpstr>
      <vt:lpstr>03 - MOBILIÁŘ</vt:lpstr>
      <vt:lpstr>Pokyny pro vyplnění</vt:lpstr>
      <vt:lpstr>'01 - BOURACÍ PRÁCE'!Názvy_tisku</vt:lpstr>
      <vt:lpstr>'02 - STAVEBNÍ ÚPRAVY'!Názvy_tisku</vt:lpstr>
      <vt:lpstr>'03 - MOBILIÁŘ'!Názvy_tisku</vt:lpstr>
      <vt:lpstr>'Rekapitulace stavby'!Názvy_tisku</vt:lpstr>
      <vt:lpstr>'01 - BOURACÍ PRÁCE'!Oblast_tisku</vt:lpstr>
      <vt:lpstr>'02 - STAVEBNÍ ÚPRAVY'!Oblast_tisku</vt:lpstr>
      <vt:lpstr>'03 - MOBILIÁŘ'!Oblast_tisku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kaperW81\Kasper</dc:creator>
  <cp:lastModifiedBy>Jarmila Konečná</cp:lastModifiedBy>
  <dcterms:created xsi:type="dcterms:W3CDTF">2017-06-16T04:57:53Z</dcterms:created>
  <dcterms:modified xsi:type="dcterms:W3CDTF">2017-06-30T12:30:25Z</dcterms:modified>
</cp:coreProperties>
</file>